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eticianitschke/Documents/Grisard/Ambassadeurs/2023/"/>
    </mc:Choice>
  </mc:AlternateContent>
  <xr:revisionPtr revIDLastSave="0" documentId="13_ncr:1_{8BDF1E41-1D2D-8A4B-9AD2-17EA427F4893}" xr6:coauthVersionLast="47" xr6:coauthVersionMax="47" xr10:uidLastSave="{00000000-0000-0000-0000-000000000000}"/>
  <bookViews>
    <workbookView xWindow="0" yWindow="500" windowWidth="28800" windowHeight="16120" activeTab="1" xr2:uid="{EB1D3255-08EA-8E43-A6B7-B7738D0406D2}"/>
  </bookViews>
  <sheets>
    <sheet name="Récap" sheetId="15" r:id="rId1"/>
    <sheet name="Ambassadeur" sheetId="13" r:id="rId2"/>
    <sheet name="Filleul 1" sheetId="12" r:id="rId3"/>
    <sheet name="Filleul 2" sheetId="11" r:id="rId4"/>
    <sheet name="Filleul 3" sheetId="10" r:id="rId5"/>
    <sheet name="Filleul 4" sheetId="9" r:id="rId6"/>
    <sheet name="Filleul 5" sheetId="8" r:id="rId7"/>
    <sheet name="Filleul 6" sheetId="7" r:id="rId8"/>
    <sheet name="Filleul 7" sheetId="6" r:id="rId9"/>
    <sheet name="Filleul 8" sheetId="5" r:id="rId10"/>
    <sheet name="Filleul 9" sheetId="4" r:id="rId11"/>
    <sheet name="Filleul 10" sheetId="1" r:id="rId12"/>
  </sheets>
  <definedNames>
    <definedName name="_xlnm.Print_Area" localSheetId="1">Ambassadeur!$A$2:$AO$46</definedName>
    <definedName name="_xlnm.Print_Area" localSheetId="2">'Filleul 1'!$A$2:$AO$41</definedName>
    <definedName name="_xlnm.Print_Area" localSheetId="11">'Filleul 10'!$A$2:$AO$41</definedName>
    <definedName name="_xlnm.Print_Area" localSheetId="3">'Filleul 2'!$A$2:$AO$41</definedName>
    <definedName name="_xlnm.Print_Area" localSheetId="4">'Filleul 3'!$A$2:$AO$41</definedName>
    <definedName name="_xlnm.Print_Area" localSheetId="5">'Filleul 4'!$A$2:$AO$41</definedName>
    <definedName name="_xlnm.Print_Area" localSheetId="6">'Filleul 5'!$A$2:$AO$41</definedName>
    <definedName name="_xlnm.Print_Area" localSheetId="7">'Filleul 6'!$A$2:$AO$41</definedName>
    <definedName name="_xlnm.Print_Area" localSheetId="8">'Filleul 7'!$A$2:$AO$41</definedName>
    <definedName name="_xlnm.Print_Area" localSheetId="9">'Filleul 8'!$A$2:$AO$41</definedName>
    <definedName name="_xlnm.Print_Area" localSheetId="10">'Filleul 9'!$A$2:$AO$41</definedName>
    <definedName name="_xlnm.Print_Area" localSheetId="0">Récap!$A$2:$AO$46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5" i="1" l="1"/>
  <c r="AO44" i="1"/>
  <c r="AO42" i="1"/>
  <c r="AO41" i="1"/>
  <c r="AO40" i="1"/>
  <c r="AO39" i="1"/>
  <c r="AO38" i="1"/>
  <c r="AO37" i="1"/>
  <c r="AO36" i="1"/>
  <c r="AO35" i="1"/>
  <c r="AO34" i="1"/>
  <c r="AO32" i="1"/>
  <c r="AO31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3" i="1"/>
  <c r="AO48" i="1" s="1"/>
  <c r="AO45" i="4"/>
  <c r="AO44" i="4"/>
  <c r="AO42" i="4"/>
  <c r="AO41" i="4"/>
  <c r="AO40" i="4"/>
  <c r="AO39" i="4"/>
  <c r="AO38" i="4"/>
  <c r="AO37" i="4"/>
  <c r="AO36" i="4"/>
  <c r="AO35" i="4"/>
  <c r="AO34" i="4"/>
  <c r="AO32" i="4"/>
  <c r="AO31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3" i="4"/>
  <c r="AO48" i="4" s="1"/>
  <c r="AO45" i="5"/>
  <c r="AO44" i="5"/>
  <c r="AO42" i="5"/>
  <c r="AO41" i="5"/>
  <c r="AO40" i="5"/>
  <c r="AO39" i="5"/>
  <c r="AO38" i="5"/>
  <c r="AO37" i="5"/>
  <c r="AO36" i="5"/>
  <c r="AO35" i="5"/>
  <c r="AO34" i="5"/>
  <c r="AO32" i="5"/>
  <c r="AO31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3" i="5"/>
  <c r="AO48" i="5" s="1"/>
  <c r="AO45" i="6"/>
  <c r="AO44" i="6"/>
  <c r="AO42" i="6"/>
  <c r="AO41" i="6"/>
  <c r="AO40" i="6"/>
  <c r="AO39" i="6"/>
  <c r="AO38" i="6"/>
  <c r="AO37" i="6"/>
  <c r="AO36" i="6"/>
  <c r="AO35" i="6"/>
  <c r="AO34" i="6"/>
  <c r="AO32" i="6"/>
  <c r="AO31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3" i="6"/>
  <c r="AO48" i="6" s="1"/>
  <c r="AO45" i="7"/>
  <c r="AO44" i="7"/>
  <c r="AO42" i="7"/>
  <c r="AO41" i="7"/>
  <c r="AO40" i="7"/>
  <c r="AO39" i="7"/>
  <c r="AO38" i="7"/>
  <c r="AO37" i="7"/>
  <c r="AO36" i="7"/>
  <c r="AO35" i="7"/>
  <c r="AO34" i="7"/>
  <c r="AO32" i="7"/>
  <c r="AO31" i="7"/>
  <c r="AO29" i="7"/>
  <c r="AO28" i="7"/>
  <c r="AO27" i="7"/>
  <c r="AO26" i="7"/>
  <c r="AO25" i="7"/>
  <c r="AO24" i="7"/>
  <c r="AO23" i="7"/>
  <c r="AO22" i="7"/>
  <c r="AO21" i="7"/>
  <c r="AO20" i="7"/>
  <c r="AO19" i="7"/>
  <c r="AO18" i="7"/>
  <c r="AO17" i="7"/>
  <c r="AO16" i="7"/>
  <c r="AO15" i="7"/>
  <c r="AO13" i="7"/>
  <c r="AO48" i="7" s="1"/>
  <c r="AO45" i="8"/>
  <c r="AO44" i="8"/>
  <c r="AO42" i="8"/>
  <c r="AO41" i="8"/>
  <c r="AO40" i="8"/>
  <c r="AO39" i="8"/>
  <c r="AO38" i="8"/>
  <c r="AO37" i="8"/>
  <c r="AO36" i="8"/>
  <c r="AO35" i="8"/>
  <c r="AO34" i="8"/>
  <c r="AO32" i="8"/>
  <c r="AO31" i="8"/>
  <c r="AO29" i="8"/>
  <c r="AO28" i="8"/>
  <c r="AO27" i="8"/>
  <c r="AO26" i="8"/>
  <c r="AO25" i="8"/>
  <c r="AO24" i="8"/>
  <c r="AO23" i="8"/>
  <c r="AO22" i="8"/>
  <c r="AO21" i="8"/>
  <c r="AO20" i="8"/>
  <c r="AO19" i="8"/>
  <c r="AO18" i="8"/>
  <c r="AO17" i="8"/>
  <c r="AO16" i="8"/>
  <c r="AO15" i="8"/>
  <c r="AO13" i="8"/>
  <c r="AO48" i="8" s="1"/>
  <c r="AO45" i="9"/>
  <c r="AO44" i="9"/>
  <c r="AO42" i="9"/>
  <c r="AO41" i="9"/>
  <c r="AO40" i="9"/>
  <c r="AO39" i="9"/>
  <c r="AO38" i="9"/>
  <c r="AO37" i="9"/>
  <c r="AO36" i="9"/>
  <c r="AO35" i="9"/>
  <c r="AO34" i="9"/>
  <c r="AO32" i="9"/>
  <c r="AO31" i="9"/>
  <c r="AO29" i="9"/>
  <c r="AO28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3" i="9"/>
  <c r="AO48" i="9" s="1"/>
  <c r="AO45" i="10"/>
  <c r="AO44" i="10"/>
  <c r="AO42" i="10"/>
  <c r="AO41" i="10"/>
  <c r="AO40" i="10"/>
  <c r="AO39" i="10"/>
  <c r="AO38" i="10"/>
  <c r="AO37" i="10"/>
  <c r="AO36" i="10"/>
  <c r="AO35" i="10"/>
  <c r="AO34" i="10"/>
  <c r="AO32" i="10"/>
  <c r="AO31" i="10"/>
  <c r="AO29" i="10"/>
  <c r="AO28" i="10"/>
  <c r="AO27" i="10"/>
  <c r="AO26" i="10"/>
  <c r="AO25" i="10"/>
  <c r="AO24" i="10"/>
  <c r="AO23" i="10"/>
  <c r="AO22" i="10"/>
  <c r="AO21" i="10"/>
  <c r="AO20" i="10"/>
  <c r="AO19" i="10"/>
  <c r="AO18" i="10"/>
  <c r="AO17" i="10"/>
  <c r="AO16" i="10"/>
  <c r="AO15" i="10"/>
  <c r="AO13" i="10"/>
  <c r="AO48" i="10" s="1"/>
  <c r="AO45" i="11"/>
  <c r="AO44" i="11"/>
  <c r="AO42" i="11"/>
  <c r="AO41" i="11"/>
  <c r="AO40" i="11"/>
  <c r="AO39" i="11"/>
  <c r="AO38" i="11"/>
  <c r="AO37" i="11"/>
  <c r="AO36" i="11"/>
  <c r="AO35" i="11"/>
  <c r="AO34" i="11"/>
  <c r="AO32" i="11"/>
  <c r="AO31" i="11"/>
  <c r="AO29" i="11"/>
  <c r="AO28" i="11"/>
  <c r="AO27" i="11"/>
  <c r="AO26" i="11"/>
  <c r="AO25" i="11"/>
  <c r="AO24" i="11"/>
  <c r="AO23" i="11"/>
  <c r="AO22" i="11"/>
  <c r="AO21" i="11"/>
  <c r="AO20" i="11"/>
  <c r="AO19" i="11"/>
  <c r="AO18" i="11"/>
  <c r="AO17" i="11"/>
  <c r="AO16" i="11"/>
  <c r="AO15" i="11"/>
  <c r="AO13" i="11"/>
  <c r="AO48" i="11" s="1"/>
  <c r="AO45" i="12"/>
  <c r="AO44" i="12"/>
  <c r="AO42" i="12"/>
  <c r="AO41" i="12"/>
  <c r="AO40" i="12"/>
  <c r="AO39" i="12"/>
  <c r="AO38" i="12"/>
  <c r="AO37" i="12"/>
  <c r="AO36" i="12"/>
  <c r="AO35" i="12"/>
  <c r="AO34" i="12"/>
  <c r="AO32" i="12"/>
  <c r="AO31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48" i="12" s="1"/>
  <c r="AO13" i="12"/>
  <c r="AO45" i="13"/>
  <c r="AO44" i="13"/>
  <c r="AO42" i="13"/>
  <c r="AO41" i="13"/>
  <c r="AO40" i="13"/>
  <c r="AO39" i="13"/>
  <c r="AO38" i="13"/>
  <c r="AO37" i="13"/>
  <c r="AO36" i="13"/>
  <c r="AO35" i="13"/>
  <c r="AO34" i="13"/>
  <c r="AO32" i="13"/>
  <c r="AO31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3" i="13"/>
  <c r="AM41" i="15"/>
  <c r="AM39" i="15"/>
  <c r="AM37" i="15"/>
  <c r="AF39" i="15"/>
  <c r="AF37" i="15"/>
  <c r="AD41" i="15"/>
  <c r="AD39" i="15"/>
  <c r="AD37" i="15"/>
  <c r="Y39" i="15"/>
  <c r="Y38" i="15"/>
  <c r="Y19" i="15"/>
  <c r="W41" i="15"/>
  <c r="W38" i="15"/>
  <c r="W37" i="15"/>
  <c r="W18" i="15"/>
  <c r="R42" i="15"/>
  <c r="R39" i="15"/>
  <c r="R38" i="15"/>
  <c r="R37" i="15"/>
  <c r="R36" i="15"/>
  <c r="P41" i="15"/>
  <c r="P40" i="15"/>
  <c r="P39" i="15"/>
  <c r="P37" i="15"/>
  <c r="P24" i="15"/>
  <c r="P23" i="15"/>
  <c r="K39" i="15"/>
  <c r="K37" i="15"/>
  <c r="I45" i="15"/>
  <c r="AO45" i="15" s="1"/>
  <c r="I44" i="15"/>
  <c r="AO44" i="15" s="1"/>
  <c r="I42" i="15"/>
  <c r="I41" i="15"/>
  <c r="I40" i="15"/>
  <c r="I39" i="15"/>
  <c r="I38" i="15"/>
  <c r="I37" i="15"/>
  <c r="I36" i="15"/>
  <c r="I35" i="15"/>
  <c r="AO35" i="15" s="1"/>
  <c r="I34" i="15"/>
  <c r="AO34" i="15" s="1"/>
  <c r="I32" i="15"/>
  <c r="AO32" i="15" s="1"/>
  <c r="I31" i="15"/>
  <c r="AO31" i="15" s="1"/>
  <c r="I29" i="15"/>
  <c r="AO29" i="15" s="1"/>
  <c r="I28" i="15"/>
  <c r="AO28" i="15" s="1"/>
  <c r="I27" i="15"/>
  <c r="AO27" i="15" s="1"/>
  <c r="I26" i="15"/>
  <c r="AO26" i="15" s="1"/>
  <c r="I25" i="15"/>
  <c r="AO25" i="15" s="1"/>
  <c r="I24" i="15"/>
  <c r="I23" i="15"/>
  <c r="I13" i="15"/>
  <c r="K23" i="15"/>
  <c r="AD19" i="15"/>
  <c r="W19" i="15"/>
  <c r="AF19" i="15"/>
  <c r="I15" i="15"/>
  <c r="AO15" i="15" s="1"/>
  <c r="Y23" i="15"/>
  <c r="W23" i="15"/>
  <c r="AF23" i="15"/>
  <c r="Y22" i="15"/>
  <c r="P22" i="15"/>
  <c r="P21" i="15"/>
  <c r="AO48" i="13" l="1"/>
  <c r="AO36" i="15"/>
  <c r="AO24" i="15"/>
  <c r="AO40" i="15"/>
  <c r="AO37" i="15"/>
  <c r="AO38" i="15"/>
  <c r="AO39" i="15"/>
  <c r="AO23" i="15"/>
  <c r="AO42" i="15"/>
  <c r="AO41" i="15"/>
  <c r="T49" i="15" l="1"/>
  <c r="AD49" i="15" s="1"/>
  <c r="AD22" i="15" l="1"/>
  <c r="W21" i="15"/>
  <c r="R22" i="15"/>
  <c r="K22" i="15"/>
  <c r="I22" i="15"/>
  <c r="AO22" i="15" s="1"/>
  <c r="I21" i="15"/>
  <c r="AO21" i="15" s="1"/>
  <c r="W20" i="15"/>
  <c r="P20" i="15"/>
  <c r="R19" i="15"/>
  <c r="P18" i="15"/>
  <c r="K19" i="15"/>
  <c r="I20" i="15"/>
  <c r="I19" i="15"/>
  <c r="AO19" i="15" s="1"/>
  <c r="I18" i="15"/>
  <c r="I17" i="15"/>
  <c r="AO17" i="15" s="1"/>
  <c r="I16" i="15"/>
  <c r="AO16" i="15" s="1"/>
  <c r="AO13" i="15"/>
  <c r="I6" i="15"/>
  <c r="Q6" i="15"/>
  <c r="AO18" i="15" l="1"/>
  <c r="AO20" i="15"/>
  <c r="AO48" i="15" s="1"/>
  <c r="AO51" i="15" s="1"/>
</calcChain>
</file>

<file path=xl/sharedStrings.xml><?xml version="1.0" encoding="utf-8"?>
<sst xmlns="http://schemas.openxmlformats.org/spreadsheetml/2006/main" count="1249" uniqueCount="97">
  <si>
    <t>75 cL</t>
  </si>
  <si>
    <t>Magnum 1,5 L</t>
  </si>
  <si>
    <t>Belle Lurette</t>
  </si>
  <si>
    <t>Distingué</t>
  </si>
  <si>
    <t>Originelle</t>
  </si>
  <si>
    <t>Vice-Versa</t>
  </si>
  <si>
    <t>Précieuse</t>
  </si>
  <si>
    <t>Souveraine</t>
  </si>
  <si>
    <t>Fleur de Savoie</t>
  </si>
  <si>
    <t>Opulent</t>
  </si>
  <si>
    <t>Vins blancs</t>
  </si>
  <si>
    <t>Nom de cuvée</t>
  </si>
  <si>
    <t>Année</t>
  </si>
  <si>
    <t>Millésime courant</t>
  </si>
  <si>
    <t>Millésimes antérieurs</t>
  </si>
  <si>
    <t>Vin rosé</t>
  </si>
  <si>
    <t>Vins rouges</t>
  </si>
  <si>
    <t>Inattendu</t>
  </si>
  <si>
    <t>Opportun</t>
  </si>
  <si>
    <t>Raffiné</t>
  </si>
  <si>
    <t>Obstinée</t>
  </si>
  <si>
    <t>Audacieuse</t>
  </si>
  <si>
    <t>Constance</t>
  </si>
  <si>
    <t>Les Molières</t>
  </si>
  <si>
    <t>Vertige</t>
  </si>
  <si>
    <t>C'dhuysan</t>
  </si>
  <si>
    <t>Fougueux</t>
  </si>
  <si>
    <t>Envol</t>
  </si>
  <si>
    <t>Incarnat</t>
  </si>
  <si>
    <t>Bulles</t>
  </si>
  <si>
    <r>
      <rPr>
        <b/>
        <sz val="14"/>
        <color theme="1"/>
        <rFont val="Calibri"/>
        <family val="2"/>
        <scheme val="minor"/>
      </rPr>
      <t xml:space="preserve">Maison Philippe Grisard </t>
    </r>
    <r>
      <rPr>
        <sz val="14"/>
        <color theme="1"/>
        <rFont val="Calibri"/>
        <family val="2"/>
        <scheme val="minor"/>
      </rPr>
      <t xml:space="preserve"> 33, place de Maréchet  73800 Cruet                                                                                 04 79 84 30 91                                                                                                                                                    vins@philippegrisard.com     -    www.maisonphilippegrisard.com</t>
    </r>
  </si>
  <si>
    <t xml:space="preserve">Dans la limite des stocks disponibles                                                                                               Millésimes susceptibles de changement en cours d'année                                                                                                     </t>
  </si>
  <si>
    <t>Dénivelé 175</t>
  </si>
  <si>
    <t>2018-2019</t>
  </si>
  <si>
    <t>Montant</t>
  </si>
  <si>
    <t>Total</t>
  </si>
  <si>
    <r>
      <t xml:space="preserve">Altesse                         </t>
    </r>
    <r>
      <rPr>
        <i/>
        <sz val="12"/>
        <color theme="1"/>
        <rFont val="Calibri (Corps)"/>
      </rPr>
      <t xml:space="preserve">AOP Roussette de Savoie </t>
    </r>
  </si>
  <si>
    <r>
      <t xml:space="preserve">Pinot gris                   </t>
    </r>
    <r>
      <rPr>
        <i/>
        <sz val="13.5"/>
        <color theme="1"/>
        <rFont val="Calibri"/>
        <family val="2"/>
        <scheme val="minor"/>
      </rPr>
      <t xml:space="preserve">   </t>
    </r>
    <r>
      <rPr>
        <i/>
        <sz val="12"/>
        <color theme="1"/>
        <rFont val="Calibri (Corps)"/>
      </rPr>
      <t>IGP Vin des Allobroges</t>
    </r>
  </si>
  <si>
    <r>
      <t xml:space="preserve">Mondeuse blanche                    </t>
    </r>
    <r>
      <rPr>
        <i/>
        <sz val="12"/>
        <color theme="1"/>
        <rFont val="Calibri (Corps)"/>
      </rPr>
      <t>AOP Savoie blanc</t>
    </r>
    <r>
      <rPr>
        <sz val="12"/>
        <color theme="1"/>
        <rFont val="Calibri (Corps)"/>
      </rPr>
      <t xml:space="preserve">  </t>
    </r>
  </si>
  <si>
    <r>
      <t xml:space="preserve">Chardonnay                   </t>
    </r>
    <r>
      <rPr>
        <i/>
        <sz val="12"/>
        <color theme="1"/>
        <rFont val="Calibri (Corps)"/>
      </rPr>
      <t xml:space="preserve"> AOP Savoie blanc</t>
    </r>
  </si>
  <si>
    <r>
      <t xml:space="preserve">Verdesse                      </t>
    </r>
    <r>
      <rPr>
        <i/>
        <sz val="12"/>
        <color theme="1"/>
        <rFont val="Calibri (Corps)"/>
      </rPr>
      <t>IGP Vin des Allobroges</t>
    </r>
  </si>
  <si>
    <r>
      <t xml:space="preserve">Gamay                         </t>
    </r>
    <r>
      <rPr>
        <i/>
        <sz val="11"/>
        <color theme="1"/>
        <rFont val="Calibri (Corps)"/>
      </rPr>
      <t>AOP Savoie rouge</t>
    </r>
  </si>
  <si>
    <r>
      <t xml:space="preserve">Mondeuse noire        </t>
    </r>
    <r>
      <rPr>
        <i/>
        <sz val="11"/>
        <color theme="1"/>
        <rFont val="Calibri (Corps)"/>
      </rPr>
      <t>AOP Savoie rouge</t>
    </r>
  </si>
  <si>
    <r>
      <t xml:space="preserve">Persan                          </t>
    </r>
    <r>
      <rPr>
        <i/>
        <sz val="11"/>
        <color theme="1"/>
        <rFont val="Calibri (Corps)"/>
      </rPr>
      <t>AOP Savoie rouge</t>
    </r>
  </si>
  <si>
    <r>
      <t xml:space="preserve">Assemblage                </t>
    </r>
    <r>
      <rPr>
        <i/>
        <sz val="11"/>
        <color theme="1"/>
        <rFont val="Calibri (Corps)"/>
      </rPr>
      <t>AOP Savoie blanc - Crémant</t>
    </r>
  </si>
  <si>
    <t xml:space="preserve">Nom </t>
  </si>
  <si>
    <t>Adresse</t>
  </si>
  <si>
    <t>CP</t>
  </si>
  <si>
    <t xml:space="preserve">Tél </t>
  </si>
  <si>
    <t>Prénom</t>
  </si>
  <si>
    <t xml:space="preserve">Commune </t>
  </si>
  <si>
    <t xml:space="preserve">Mail </t>
  </si>
  <si>
    <t>2021 puis 2022</t>
  </si>
  <si>
    <t xml:space="preserve">  </t>
  </si>
  <si>
    <r>
      <rPr>
        <b/>
        <sz val="14"/>
        <color theme="1"/>
        <rFont val="Calibri (Corps)_x0000_"/>
      </rPr>
      <t xml:space="preserve">Horaires d'ouverture :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</t>
    </r>
    <r>
      <rPr>
        <sz val="14"/>
        <color theme="1"/>
        <rFont val="Calibri"/>
        <family val="2"/>
        <scheme val="minor"/>
      </rPr>
      <t>lundi au samedi 9h-12h et 14h-18h                                                                         samedi fermeture à 17h</t>
    </r>
  </si>
  <si>
    <t>Coffret</t>
  </si>
  <si>
    <r>
      <t xml:space="preserve">Cépage               </t>
    </r>
    <r>
      <rPr>
        <i/>
        <sz val="12"/>
        <color theme="1"/>
        <rFont val="Calibri (Corps)"/>
      </rPr>
      <t>Appellation / Cru</t>
    </r>
  </si>
  <si>
    <r>
      <t xml:space="preserve">Jacquère                        </t>
    </r>
    <r>
      <rPr>
        <i/>
        <sz val="12"/>
        <color theme="1"/>
        <rFont val="Calibri (Corps)"/>
      </rPr>
      <t xml:space="preserve">AOP Savoie blanc </t>
    </r>
    <r>
      <rPr>
        <i/>
        <sz val="13.5"/>
        <color theme="1"/>
        <rFont val="Calibri"/>
        <family val="2"/>
        <scheme val="minor"/>
      </rPr>
      <t xml:space="preserve">  </t>
    </r>
    <r>
      <rPr>
        <sz val="13.5"/>
        <color theme="1"/>
        <rFont val="Calibri"/>
        <family val="2"/>
        <scheme val="minor"/>
      </rPr>
      <t xml:space="preserve">            </t>
    </r>
  </si>
  <si>
    <r>
      <t xml:space="preserve">Assemblage                  </t>
    </r>
    <r>
      <rPr>
        <sz val="12"/>
        <color theme="1"/>
        <rFont val="Calibri (Corps)"/>
      </rPr>
      <t xml:space="preserve"> </t>
    </r>
    <r>
      <rPr>
        <i/>
        <sz val="12"/>
        <color theme="1"/>
        <rFont val="Calibri (Corps)"/>
      </rPr>
      <t>IGP Vin des Allobroges</t>
    </r>
  </si>
  <si>
    <r>
      <t>Roussanne</t>
    </r>
    <r>
      <rPr>
        <sz val="9"/>
        <color theme="1"/>
        <rFont val="Calibri"/>
        <family val="2"/>
        <scheme val="minor"/>
      </rPr>
      <t xml:space="preserve">                  </t>
    </r>
    <r>
      <rPr>
        <i/>
        <sz val="9"/>
        <color theme="1"/>
        <rFont val="Calibri"/>
        <family val="2"/>
        <scheme val="minor"/>
      </rPr>
      <t xml:space="preserve">              </t>
    </r>
    <r>
      <rPr>
        <i/>
        <sz val="9"/>
        <color theme="1"/>
        <rFont val="Calibri (Corps)"/>
      </rPr>
      <t>AOP Savoie blanc                               Cru Chignin Bergeron</t>
    </r>
  </si>
  <si>
    <r>
      <t>Roussanne</t>
    </r>
    <r>
      <rPr>
        <i/>
        <sz val="9"/>
        <color theme="1"/>
        <rFont val="Calibri (Corps)"/>
      </rPr>
      <t xml:space="preserve">                                AOP Savoie blanc                               Cru Chignin Bergeron</t>
    </r>
  </si>
  <si>
    <r>
      <t xml:space="preserve">Mondeuse noire          </t>
    </r>
    <r>
      <rPr>
        <i/>
        <sz val="11"/>
        <color theme="1"/>
        <rFont val="Calibri (Corps)"/>
      </rPr>
      <t>AOP Savoie rosé</t>
    </r>
  </si>
  <si>
    <r>
      <t xml:space="preserve">Pinot noir                       </t>
    </r>
    <r>
      <rPr>
        <i/>
        <sz val="11"/>
        <color theme="1"/>
        <rFont val="Calibri (Corps)"/>
      </rPr>
      <t>AOP Savoie rouge</t>
    </r>
  </si>
  <si>
    <r>
      <t xml:space="preserve">Mondeuse noire            </t>
    </r>
    <r>
      <rPr>
        <i/>
        <sz val="9"/>
        <color theme="1"/>
        <rFont val="Calibri (Corps)"/>
      </rPr>
      <t>AOP Savoie rouge                              Cru Saint Jean de la Porte</t>
    </r>
  </si>
  <si>
    <r>
      <t xml:space="preserve">Mondeuse noire            </t>
    </r>
    <r>
      <rPr>
        <i/>
        <sz val="9"/>
        <color theme="1"/>
        <rFont val="Calibri (Corps)"/>
      </rPr>
      <t>AOP Savoie rouge                               Cru Arbin</t>
    </r>
  </si>
  <si>
    <r>
      <t xml:space="preserve">Etraire de la Dhuy         </t>
    </r>
    <r>
      <rPr>
        <i/>
        <sz val="9"/>
        <color theme="1"/>
        <rFont val="Calibri (Corps)"/>
      </rPr>
      <t>IGP Isère Coteaux du Grésivaudan</t>
    </r>
  </si>
  <si>
    <r>
      <t xml:space="preserve">Assemblage                   </t>
    </r>
    <r>
      <rPr>
        <i/>
        <sz val="11"/>
        <color theme="1"/>
        <rFont val="Calibri (Corps)"/>
      </rPr>
      <t>VSIG Vin de France</t>
    </r>
  </si>
  <si>
    <t>BON DE COMMANDE - Filleul 1</t>
  </si>
  <si>
    <t>BON DE COMMANDE - Filleul 2</t>
  </si>
  <si>
    <t>BON DE COMMANDE - Filleul 3</t>
  </si>
  <si>
    <t>BON DE COMMANDE - Filleul 4</t>
  </si>
  <si>
    <t>BON DE COMMANDE - Filleul 5</t>
  </si>
  <si>
    <t>BON DE COMMANDE - Filleul 6</t>
  </si>
  <si>
    <t>BON DE COMMANDE - Filleul 7</t>
  </si>
  <si>
    <t>BON DE COMMANDE - Filleul 8</t>
  </si>
  <si>
    <t>BON DE COMMANDE - Filleul 9</t>
  </si>
  <si>
    <t>BON DE COMMANDE - Filleul 10</t>
  </si>
  <si>
    <t>Nouveau client (oui/non)</t>
  </si>
  <si>
    <t>BON DE COMMANDE - Ambassadeur</t>
  </si>
  <si>
    <t>Récapitulatif des commandes</t>
  </si>
  <si>
    <t>Nombre de nouveaux filleuls</t>
  </si>
  <si>
    <t>%</t>
  </si>
  <si>
    <t>Avantages</t>
  </si>
  <si>
    <t>Pourcentage Ambassadeur</t>
  </si>
  <si>
    <t>Prémice</t>
  </si>
  <si>
    <r>
      <rPr>
        <sz val="15"/>
        <color theme="1"/>
        <rFont val="Calibri"/>
        <family val="2"/>
        <scheme val="minor"/>
      </rPr>
      <t xml:space="preserve">Petite Sainte Marie               </t>
    </r>
    <r>
      <rPr>
        <i/>
        <sz val="15"/>
        <color theme="1"/>
        <rFont val="Calibri"/>
        <family val="2"/>
        <scheme val="minor"/>
      </rPr>
      <t xml:space="preserve">               </t>
    </r>
    <r>
      <rPr>
        <i/>
        <sz val="12"/>
        <color theme="1"/>
        <rFont val="Calibri (Corps)"/>
      </rPr>
      <t>VSIG Vin de France</t>
    </r>
  </si>
  <si>
    <r>
      <t>2021</t>
    </r>
    <r>
      <rPr>
        <i/>
        <sz val="8"/>
        <color theme="1"/>
        <rFont val="Calibri (Corps)"/>
      </rPr>
      <t xml:space="preserve"> 50 cL</t>
    </r>
  </si>
  <si>
    <r>
      <rPr>
        <sz val="15"/>
        <color theme="1"/>
        <rFont val="Calibri"/>
        <family val="2"/>
        <scheme val="minor"/>
      </rPr>
      <t xml:space="preserve">La Grise                                       </t>
    </r>
    <r>
      <rPr>
        <i/>
        <sz val="15"/>
        <color theme="1"/>
        <rFont val="Calibri"/>
        <family val="2"/>
        <scheme val="minor"/>
      </rPr>
      <t xml:space="preserve">               </t>
    </r>
    <r>
      <rPr>
        <i/>
        <sz val="12"/>
        <color theme="1"/>
        <rFont val="Calibri (Corps)"/>
      </rPr>
      <t>VSIG Vin de France</t>
    </r>
  </si>
  <si>
    <r>
      <rPr>
        <sz val="15"/>
        <color theme="1"/>
        <rFont val="Calibri"/>
        <family val="2"/>
        <scheme val="minor"/>
      </rPr>
      <t xml:space="preserve">Bia Blanc               </t>
    </r>
    <r>
      <rPr>
        <i/>
        <sz val="15"/>
        <color theme="1"/>
        <rFont val="Calibri"/>
        <family val="2"/>
        <scheme val="minor"/>
      </rPr>
      <t xml:space="preserve">                                   </t>
    </r>
    <r>
      <rPr>
        <i/>
        <sz val="12"/>
        <color theme="1"/>
        <rFont val="Calibri (Corps)"/>
      </rPr>
      <t>VSIG Vin de France</t>
    </r>
  </si>
  <si>
    <t>Tarifs - départ cave - valables jusqu'au 31/12/2023</t>
  </si>
  <si>
    <t>"Fêtes"</t>
  </si>
  <si>
    <t xml:space="preserve">2 x Envol                                 2 x Première Trace 2020                    2 x Vertige 2017        </t>
  </si>
  <si>
    <t>Première Trace</t>
  </si>
  <si>
    <r>
      <t>Assemblage</t>
    </r>
    <r>
      <rPr>
        <i/>
        <sz val="9"/>
        <color theme="1"/>
        <rFont val="Calibri (Corps)"/>
      </rPr>
      <t xml:space="preserve">                               VSIG Vin de France</t>
    </r>
  </si>
  <si>
    <t>Hors du Temps</t>
  </si>
  <si>
    <r>
      <t>Pinot gris</t>
    </r>
    <r>
      <rPr>
        <i/>
        <sz val="9"/>
        <color theme="1"/>
        <rFont val="Calibri (Corps)"/>
      </rPr>
      <t xml:space="preserve">                                    VSIG Vin de France</t>
    </r>
  </si>
  <si>
    <r>
      <t>2022</t>
    </r>
    <r>
      <rPr>
        <i/>
        <sz val="8"/>
        <color theme="1"/>
        <rFont val="Calibri (Corps)"/>
      </rPr>
      <t xml:space="preserve"> 50 cL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</si>
</sst>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0.00;\-0.00;;@"/>
    <numFmt numFmtId="165" formatCode="0;\-0;;@"/>
  </numFmts>
  <fonts count="4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 (Corps)_x0000_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3.5"/>
      <color theme="1"/>
      <name val="Calibri"/>
      <family val="2"/>
      <scheme val="minor"/>
    </font>
    <font>
      <sz val="15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 (Corps)"/>
    </font>
    <font>
      <sz val="12"/>
      <color theme="1"/>
      <name val="Calibri (Corps)"/>
    </font>
    <font>
      <sz val="9"/>
      <color theme="1"/>
      <name val="Calibri"/>
      <family val="2"/>
      <scheme val="minor"/>
    </font>
    <font>
      <i/>
      <sz val="9"/>
      <color theme="1"/>
      <name val="Calibri (Corps)"/>
    </font>
    <font>
      <i/>
      <sz val="11"/>
      <color theme="1"/>
      <name val="Calibri (Corps)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trike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0" tint="-4.9989318521683403E-2"/>
      <name val="Calibri"/>
      <family val="2"/>
      <scheme val="minor"/>
    </font>
    <font>
      <sz val="13"/>
      <name val="Calibri"/>
      <family val="2"/>
      <scheme val="minor"/>
    </font>
    <font>
      <sz val="13"/>
      <color rgb="FFEDEDED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i/>
      <sz val="15"/>
      <color theme="1"/>
      <name val="Calibri"/>
      <family val="2"/>
      <scheme val="minor"/>
    </font>
    <font>
      <i/>
      <sz val="8"/>
      <color theme="1"/>
      <name val="Calibri (Corps)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color rgb="FFF2F2F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ECE7AB"/>
        <bgColor indexed="64"/>
      </patternFill>
    </fill>
    <fill>
      <patternFill patternType="solid">
        <fgColor rgb="FFDC7596"/>
        <bgColor indexed="64"/>
      </patternFill>
    </fill>
    <fill>
      <patternFill patternType="solid">
        <fgColor rgb="FF7F0000"/>
        <bgColor indexed="64"/>
      </patternFill>
    </fill>
    <fill>
      <patternFill patternType="solid">
        <fgColor rgb="FFFEF8D3"/>
        <bgColor indexed="64"/>
      </patternFill>
    </fill>
    <fill>
      <patternFill patternType="solid">
        <fgColor rgb="FFFFC3B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ADC"/>
        <bgColor indexed="64"/>
      </patternFill>
    </fill>
    <fill>
      <patternFill patternType="solid">
        <fgColor rgb="FFEEFFD7"/>
        <bgColor indexed="64"/>
      </patternFill>
    </fill>
    <fill>
      <patternFill patternType="solid">
        <fgColor rgb="FFEFDAE5"/>
        <bgColor indexed="64"/>
      </patternFill>
    </fill>
    <fill>
      <patternFill patternType="solid">
        <fgColor rgb="FFFFDA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FFD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DAD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2F2F2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6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44" fontId="8" fillId="0" borderId="0" xfId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2" fontId="12" fillId="0" borderId="0" xfId="0" applyNumberFormat="1" applyFont="1"/>
    <xf numFmtId="2" fontId="12" fillId="3" borderId="0" xfId="1" applyNumberFormat="1" applyFont="1" applyFill="1" applyBorder="1" applyAlignment="1">
      <alignment horizontal="center" vertical="center"/>
    </xf>
    <xf numFmtId="2" fontId="12" fillId="3" borderId="4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0" fillId="0" borderId="0" xfId="0" applyFont="1" applyBorder="1"/>
    <xf numFmtId="0" fontId="4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38" xfId="1" applyNumberFormat="1" applyFont="1" applyFill="1" applyBorder="1" applyAlignment="1">
      <alignment horizontal="center" vertical="center"/>
    </xf>
    <xf numFmtId="0" fontId="2" fillId="3" borderId="8" xfId="1" applyNumberFormat="1" applyFont="1" applyFill="1" applyBorder="1" applyAlignment="1">
      <alignment horizontal="center" vertical="center"/>
    </xf>
    <xf numFmtId="0" fontId="3" fillId="3" borderId="38" xfId="1" applyNumberFormat="1" applyFont="1" applyFill="1" applyBorder="1" applyAlignment="1">
      <alignment horizontal="center" vertical="center"/>
    </xf>
    <xf numFmtId="0" fontId="3" fillId="3" borderId="8" xfId="1" applyNumberFormat="1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vertical="center" wrapText="1"/>
    </xf>
    <xf numFmtId="0" fontId="15" fillId="0" borderId="0" xfId="1" applyNumberFormat="1" applyFont="1" applyFill="1" applyBorder="1" applyAlignment="1"/>
    <xf numFmtId="0" fontId="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/>
    <xf numFmtId="0" fontId="2" fillId="15" borderId="37" xfId="1" applyNumberFormat="1" applyFont="1" applyFill="1" applyBorder="1" applyAlignment="1">
      <alignment horizontal="center" vertical="center"/>
    </xf>
    <xf numFmtId="2" fontId="12" fillId="14" borderId="4" xfId="1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0" fillId="0" borderId="14" xfId="0" applyFont="1" applyBorder="1" applyAlignment="1">
      <alignment wrapText="1"/>
    </xf>
    <xf numFmtId="164" fontId="0" fillId="16" borderId="40" xfId="0" applyNumberFormat="1" applyFill="1" applyBorder="1" applyAlignment="1">
      <alignment horizontal="center" vertical="center"/>
    </xf>
    <xf numFmtId="164" fontId="0" fillId="16" borderId="41" xfId="0" applyNumberFormat="1" applyFill="1" applyBorder="1" applyAlignment="1">
      <alignment horizontal="center" vertical="center"/>
    </xf>
    <xf numFmtId="0" fontId="6" fillId="17" borderId="9" xfId="0" applyFont="1" applyFill="1" applyBorder="1" applyAlignment="1">
      <alignment horizontal="center" vertical="center"/>
    </xf>
    <xf numFmtId="0" fontId="0" fillId="0" borderId="14" xfId="0" applyFont="1" applyBorder="1"/>
    <xf numFmtId="164" fontId="0" fillId="0" borderId="14" xfId="0" applyNumberFormat="1" applyBorder="1" applyAlignment="1">
      <alignment horizontal="center" vertical="center"/>
    </xf>
    <xf numFmtId="164" fontId="0" fillId="0" borderId="14" xfId="0" applyNumberFormat="1" applyBorder="1"/>
    <xf numFmtId="0" fontId="7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/>
    </xf>
    <xf numFmtId="0" fontId="0" fillId="0" borderId="5" xfId="0" applyFont="1" applyBorder="1"/>
    <xf numFmtId="0" fontId="3" fillId="0" borderId="5" xfId="0" applyFont="1" applyBorder="1"/>
    <xf numFmtId="0" fontId="9" fillId="14" borderId="19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3" fillId="0" borderId="25" xfId="0" applyFont="1" applyFill="1" applyBorder="1" applyAlignment="1">
      <alignment vertical="center" textRotation="90"/>
    </xf>
    <xf numFmtId="0" fontId="16" fillId="0" borderId="10" xfId="0" applyFont="1" applyBorder="1" applyAlignment="1">
      <alignment horizontal="center" vertical="center"/>
    </xf>
    <xf numFmtId="2" fontId="29" fillId="0" borderId="1" xfId="1" applyNumberFormat="1" applyFont="1" applyBorder="1" applyAlignment="1">
      <alignment horizontal="center" vertical="center"/>
    </xf>
    <xf numFmtId="0" fontId="30" fillId="0" borderId="0" xfId="0" applyFont="1"/>
    <xf numFmtId="2" fontId="30" fillId="0" borderId="0" xfId="1" applyNumberFormat="1" applyFont="1"/>
    <xf numFmtId="0" fontId="32" fillId="18" borderId="1" xfId="0" applyNumberFormat="1" applyFont="1" applyFill="1" applyBorder="1" applyAlignment="1" applyProtection="1">
      <alignment horizontal="center" vertical="center"/>
      <protection locked="0"/>
    </xf>
    <xf numFmtId="2" fontId="30" fillId="3" borderId="0" xfId="1" applyNumberFormat="1" applyFont="1" applyFill="1" applyBorder="1" applyAlignment="1">
      <alignment horizontal="center" vertical="center"/>
    </xf>
    <xf numFmtId="2" fontId="30" fillId="3" borderId="4" xfId="1" applyNumberFormat="1" applyFont="1" applyFill="1" applyBorder="1" applyAlignment="1">
      <alignment horizontal="center" vertical="center"/>
    </xf>
    <xf numFmtId="2" fontId="30" fillId="3" borderId="6" xfId="1" applyNumberFormat="1" applyFont="1" applyFill="1" applyBorder="1" applyAlignment="1">
      <alignment horizontal="center" vertical="center"/>
    </xf>
    <xf numFmtId="0" fontId="30" fillId="11" borderId="1" xfId="0" applyNumberFormat="1" applyFont="1" applyFill="1" applyBorder="1" applyAlignment="1" applyProtection="1">
      <alignment horizontal="center" vertical="center"/>
      <protection locked="0"/>
    </xf>
    <xf numFmtId="0" fontId="30" fillId="11" borderId="1" xfId="1" applyNumberFormat="1" applyFont="1" applyFill="1" applyBorder="1" applyAlignment="1" applyProtection="1">
      <alignment horizontal="center" vertical="center"/>
      <protection locked="0"/>
    </xf>
    <xf numFmtId="2" fontId="30" fillId="3" borderId="5" xfId="1" applyNumberFormat="1" applyFont="1" applyFill="1" applyBorder="1" applyAlignment="1">
      <alignment horizontal="center" vertical="center"/>
    </xf>
    <xf numFmtId="2" fontId="30" fillId="3" borderId="36" xfId="1" applyNumberFormat="1" applyFont="1" applyFill="1" applyBorder="1" applyAlignment="1">
      <alignment horizontal="center" vertical="center"/>
    </xf>
    <xf numFmtId="2" fontId="30" fillId="3" borderId="7" xfId="1" applyNumberFormat="1" applyFont="1" applyFill="1" applyBorder="1" applyAlignment="1">
      <alignment horizontal="center" vertical="center"/>
    </xf>
    <xf numFmtId="2" fontId="30" fillId="15" borderId="34" xfId="1" applyNumberFormat="1" applyFont="1" applyFill="1" applyBorder="1" applyAlignment="1">
      <alignment horizontal="center" vertical="center"/>
    </xf>
    <xf numFmtId="2" fontId="30" fillId="15" borderId="35" xfId="1" applyNumberFormat="1" applyFont="1" applyFill="1" applyBorder="1" applyAlignment="1">
      <alignment horizontal="center" vertical="center"/>
    </xf>
    <xf numFmtId="2" fontId="30" fillId="15" borderId="33" xfId="1" applyNumberFormat="1" applyFont="1" applyFill="1" applyBorder="1" applyAlignment="1">
      <alignment horizontal="center" vertical="center"/>
    </xf>
    <xf numFmtId="2" fontId="30" fillId="15" borderId="0" xfId="1" applyNumberFormat="1" applyFont="1" applyFill="1" applyBorder="1" applyAlignment="1">
      <alignment horizontal="center" vertical="center"/>
    </xf>
    <xf numFmtId="2" fontId="30" fillId="15" borderId="4" xfId="1" applyNumberFormat="1" applyFont="1" applyFill="1" applyBorder="1" applyAlignment="1">
      <alignment horizontal="center" vertical="center"/>
    </xf>
    <xf numFmtId="2" fontId="35" fillId="15" borderId="4" xfId="1" applyNumberFormat="1" applyFont="1" applyFill="1" applyBorder="1" applyAlignment="1">
      <alignment horizontal="center" vertical="center"/>
    </xf>
    <xf numFmtId="2" fontId="35" fillId="15" borderId="0" xfId="1" applyNumberFormat="1" applyFont="1" applyFill="1" applyBorder="1" applyAlignment="1">
      <alignment horizontal="center" vertical="center"/>
    </xf>
    <xf numFmtId="2" fontId="30" fillId="15" borderId="36" xfId="1" applyNumberFormat="1" applyFont="1" applyFill="1" applyBorder="1" applyAlignment="1">
      <alignment horizontal="center" vertical="center"/>
    </xf>
    <xf numFmtId="2" fontId="30" fillId="15" borderId="5" xfId="1" applyNumberFormat="1" applyFont="1" applyFill="1" applyBorder="1" applyAlignment="1">
      <alignment horizontal="center" vertical="center"/>
    </xf>
    <xf numFmtId="2" fontId="33" fillId="15" borderId="3" xfId="1" applyNumberFormat="1" applyFont="1" applyFill="1" applyBorder="1" applyAlignment="1">
      <alignment horizontal="center" vertical="center"/>
    </xf>
    <xf numFmtId="0" fontId="9" fillId="14" borderId="17" xfId="0" applyFont="1" applyFill="1" applyBorder="1" applyAlignment="1">
      <alignment horizontal="center" vertical="center" wrapText="1"/>
    </xf>
    <xf numFmtId="0" fontId="10" fillId="14" borderId="18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14" borderId="20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 applyProtection="1">
      <alignment vertical="center"/>
      <protection locked="0"/>
    </xf>
    <xf numFmtId="2" fontId="30" fillId="3" borderId="3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18" borderId="1" xfId="0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center" vertical="center"/>
      <protection locked="0"/>
    </xf>
    <xf numFmtId="0" fontId="32" fillId="18" borderId="1" xfId="0" applyFont="1" applyFill="1" applyBorder="1" applyAlignment="1" applyProtection="1">
      <alignment horizontal="center" vertical="center"/>
      <protection locked="0"/>
    </xf>
    <xf numFmtId="0" fontId="39" fillId="19" borderId="1" xfId="0" applyFont="1" applyFill="1" applyBorder="1" applyAlignment="1">
      <alignment horizontal="center" vertical="center" wrapText="1"/>
    </xf>
    <xf numFmtId="0" fontId="22" fillId="18" borderId="8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0" fillId="19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textRotation="90"/>
    </xf>
    <xf numFmtId="0" fontId="7" fillId="0" borderId="23" xfId="0" applyFont="1" applyBorder="1" applyAlignment="1">
      <alignment horizontal="center"/>
    </xf>
    <xf numFmtId="0" fontId="0" fillId="0" borderId="23" xfId="0" applyFont="1" applyBorder="1" applyAlignment="1">
      <alignment wrapText="1"/>
    </xf>
    <xf numFmtId="0" fontId="3" fillId="0" borderId="0" xfId="0" applyFont="1" applyBorder="1"/>
    <xf numFmtId="0" fontId="38" fillId="17" borderId="9" xfId="0" applyFont="1" applyFill="1" applyBorder="1" applyAlignment="1">
      <alignment horizontal="center" vertical="center" textRotation="90"/>
    </xf>
    <xf numFmtId="2" fontId="12" fillId="3" borderId="3" xfId="1" applyNumberFormat="1" applyFont="1" applyFill="1" applyBorder="1" applyAlignment="1">
      <alignment horizontal="center" vertical="center"/>
    </xf>
    <xf numFmtId="2" fontId="30" fillId="3" borderId="2" xfId="1" applyNumberFormat="1" applyFont="1" applyFill="1" applyBorder="1" applyAlignment="1">
      <alignment horizontal="center" vertical="center"/>
    </xf>
    <xf numFmtId="2" fontId="30" fillId="3" borderId="3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164" fontId="0" fillId="16" borderId="9" xfId="0" applyNumberFormat="1" applyFill="1" applyBorder="1" applyAlignment="1">
      <alignment horizontal="center" vertical="center"/>
    </xf>
    <xf numFmtId="164" fontId="0" fillId="16" borderId="42" xfId="0" applyNumberFormat="1" applyFill="1" applyBorder="1" applyAlignment="1">
      <alignment horizontal="center" vertical="center"/>
    </xf>
    <xf numFmtId="2" fontId="12" fillId="3" borderId="33" xfId="1" applyNumberFormat="1" applyFont="1" applyFill="1" applyBorder="1" applyAlignment="1">
      <alignment horizontal="center" vertical="center"/>
    </xf>
    <xf numFmtId="2" fontId="12" fillId="3" borderId="35" xfId="1" applyNumberFormat="1" applyFont="1" applyFill="1" applyBorder="1" applyAlignment="1">
      <alignment horizontal="center" vertical="center"/>
    </xf>
    <xf numFmtId="2" fontId="30" fillId="3" borderId="34" xfId="1" applyNumberFormat="1" applyFont="1" applyFill="1" applyBorder="1" applyAlignment="1">
      <alignment horizontal="center" vertical="center"/>
    </xf>
    <xf numFmtId="2" fontId="30" fillId="3" borderId="35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11" borderId="1" xfId="0" applyFont="1" applyFill="1" applyBorder="1" applyAlignment="1" applyProtection="1">
      <alignment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2" fillId="0" borderId="0" xfId="0" applyFont="1" applyProtection="1"/>
    <xf numFmtId="0" fontId="3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10" fillId="0" borderId="0" xfId="0" applyFont="1" applyProtection="1"/>
    <xf numFmtId="0" fontId="2" fillId="0" borderId="0" xfId="0" applyFont="1" applyBorder="1" applyAlignment="1" applyProtection="1"/>
    <xf numFmtId="0" fontId="0" fillId="0" borderId="2" xfId="0" applyFont="1" applyBorder="1" applyProtection="1"/>
    <xf numFmtId="0" fontId="10" fillId="0" borderId="32" xfId="0" applyFont="1" applyBorder="1" applyAlignment="1" applyProtection="1">
      <alignment vertical="center"/>
    </xf>
    <xf numFmtId="0" fontId="0" fillId="21" borderId="32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Border="1" applyProtection="1"/>
    <xf numFmtId="0" fontId="16" fillId="0" borderId="1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3" fillId="0" borderId="25" xfId="0" applyFont="1" applyFill="1" applyBorder="1" applyAlignment="1" applyProtection="1">
      <alignment vertical="center" textRotation="90"/>
    </xf>
    <xf numFmtId="0" fontId="7" fillId="0" borderId="14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wrapText="1"/>
    </xf>
    <xf numFmtId="0" fontId="0" fillId="0" borderId="5" xfId="0" applyFont="1" applyBorder="1" applyProtection="1"/>
    <xf numFmtId="0" fontId="3" fillId="0" borderId="5" xfId="0" applyFont="1" applyBorder="1" applyProtection="1"/>
    <xf numFmtId="0" fontId="38" fillId="17" borderId="9" xfId="0" applyFont="1" applyFill="1" applyBorder="1" applyAlignment="1" applyProtection="1">
      <alignment horizontal="center" vertical="center" textRotation="90"/>
    </xf>
    <xf numFmtId="0" fontId="6" fillId="0" borderId="0" xfId="0" applyFont="1" applyAlignment="1" applyProtection="1">
      <alignment horizontal="center" vertical="center"/>
    </xf>
    <xf numFmtId="0" fontId="39" fillId="19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2" fontId="29" fillId="0" borderId="1" xfId="1" applyNumberFormat="1" applyFont="1" applyBorder="1" applyAlignment="1" applyProtection="1">
      <alignment horizontal="center" vertical="center"/>
    </xf>
    <xf numFmtId="2" fontId="12" fillId="3" borderId="2" xfId="1" applyNumberFormat="1" applyFont="1" applyFill="1" applyBorder="1" applyAlignment="1" applyProtection="1">
      <alignment horizontal="center" vertical="center"/>
    </xf>
    <xf numFmtId="2" fontId="12" fillId="3" borderId="3" xfId="1" applyNumberFormat="1" applyFont="1" applyFill="1" applyBorder="1" applyAlignment="1" applyProtection="1">
      <alignment horizontal="center" vertical="center"/>
    </xf>
    <xf numFmtId="44" fontId="0" fillId="0" borderId="0" xfId="1" applyFont="1" applyAlignment="1" applyProtection="1">
      <alignment horizontal="center" vertical="center"/>
    </xf>
    <xf numFmtId="0" fontId="2" fillId="3" borderId="1" xfId="1" applyNumberFormat="1" applyFont="1" applyFill="1" applyBorder="1" applyAlignment="1" applyProtection="1">
      <alignment horizontal="center" vertical="center"/>
    </xf>
    <xf numFmtId="2" fontId="30" fillId="3" borderId="2" xfId="1" applyNumberFormat="1" applyFont="1" applyFill="1" applyBorder="1" applyAlignment="1" applyProtection="1">
      <alignment horizontal="center" vertical="center"/>
    </xf>
    <xf numFmtId="2" fontId="30" fillId="3" borderId="32" xfId="1" applyNumberFormat="1" applyFont="1" applyFill="1" applyBorder="1" applyAlignment="1" applyProtection="1">
      <alignment horizontal="center" vertical="center"/>
    </xf>
    <xf numFmtId="2" fontId="30" fillId="3" borderId="3" xfId="1" applyNumberFormat="1" applyFont="1" applyFill="1" applyBorder="1" applyAlignment="1" applyProtection="1">
      <alignment horizontal="center" vertical="center"/>
    </xf>
    <xf numFmtId="44" fontId="6" fillId="0" borderId="0" xfId="1" applyFont="1" applyAlignment="1" applyProtection="1">
      <alignment horizontal="center" vertical="center"/>
    </xf>
    <xf numFmtId="44" fontId="0" fillId="0" borderId="0" xfId="1" applyFont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 textRotation="90"/>
    </xf>
    <xf numFmtId="0" fontId="0" fillId="0" borderId="0" xfId="0" applyNumberFormat="1" applyFont="1" applyProtection="1"/>
    <xf numFmtId="0" fontId="3" fillId="0" borderId="0" xfId="0" applyFont="1" applyBorder="1" applyProtection="1"/>
    <xf numFmtId="2" fontId="12" fillId="3" borderId="33" xfId="1" applyNumberFormat="1" applyFont="1" applyFill="1" applyBorder="1" applyAlignment="1" applyProtection="1">
      <alignment horizontal="center" vertical="center"/>
    </xf>
    <xf numFmtId="2" fontId="12" fillId="3" borderId="35" xfId="1" applyNumberFormat="1" applyFont="1" applyFill="1" applyBorder="1" applyAlignment="1" applyProtection="1">
      <alignment horizontal="center" vertical="center"/>
    </xf>
    <xf numFmtId="0" fontId="2" fillId="3" borderId="37" xfId="1" applyNumberFormat="1" applyFont="1" applyFill="1" applyBorder="1" applyAlignment="1" applyProtection="1">
      <alignment horizontal="center" vertical="center"/>
    </xf>
    <xf numFmtId="2" fontId="30" fillId="3" borderId="33" xfId="1" applyNumberFormat="1" applyFont="1" applyFill="1" applyBorder="1" applyAlignment="1" applyProtection="1">
      <alignment horizontal="center" vertical="center"/>
    </xf>
    <xf numFmtId="2" fontId="30" fillId="3" borderId="34" xfId="1" applyNumberFormat="1" applyFont="1" applyFill="1" applyBorder="1" applyAlignment="1" applyProtection="1">
      <alignment horizontal="center" vertical="center"/>
    </xf>
    <xf numFmtId="2" fontId="30" fillId="3" borderId="35" xfId="1" applyNumberFormat="1" applyFont="1" applyFill="1" applyBorder="1" applyAlignment="1" applyProtection="1">
      <alignment horizontal="center" vertical="center"/>
    </xf>
    <xf numFmtId="0" fontId="3" fillId="3" borderId="37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2" fontId="12" fillId="3" borderId="0" xfId="1" applyNumberFormat="1" applyFont="1" applyFill="1" applyBorder="1" applyAlignment="1" applyProtection="1">
      <alignment horizontal="center" vertical="center"/>
    </xf>
    <xf numFmtId="2" fontId="12" fillId="3" borderId="4" xfId="1" applyNumberFormat="1" applyFont="1" applyFill="1" applyBorder="1" applyAlignment="1" applyProtection="1">
      <alignment horizontal="center" vertical="center"/>
    </xf>
    <xf numFmtId="0" fontId="2" fillId="3" borderId="38" xfId="1" applyNumberFormat="1" applyFont="1" applyFill="1" applyBorder="1" applyAlignment="1" applyProtection="1">
      <alignment horizontal="center" vertical="center"/>
    </xf>
    <xf numFmtId="2" fontId="30" fillId="3" borderId="6" xfId="1" applyNumberFormat="1" applyFont="1" applyFill="1" applyBorder="1" applyAlignment="1" applyProtection="1">
      <alignment horizontal="center" vertical="center"/>
    </xf>
    <xf numFmtId="2" fontId="30" fillId="3" borderId="0" xfId="1" applyNumberFormat="1" applyFont="1" applyFill="1" applyBorder="1" applyAlignment="1" applyProtection="1">
      <alignment horizontal="center" vertical="center"/>
    </xf>
    <xf numFmtId="2" fontId="30" fillId="3" borderId="4" xfId="1" applyNumberFormat="1" applyFont="1" applyFill="1" applyBorder="1" applyAlignment="1" applyProtection="1">
      <alignment horizontal="center" vertical="center"/>
    </xf>
    <xf numFmtId="0" fontId="3" fillId="3" borderId="38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/>
    </xf>
    <xf numFmtId="2" fontId="30" fillId="0" borderId="1" xfId="1" applyNumberFormat="1" applyFont="1" applyBorder="1" applyAlignment="1" applyProtection="1">
      <alignment horizontal="center" vertical="center"/>
    </xf>
    <xf numFmtId="0" fontId="30" fillId="3" borderId="4" xfId="1" applyNumberFormat="1" applyFont="1" applyFill="1" applyBorder="1" applyAlignment="1" applyProtection="1">
      <alignment horizontal="center" vertical="center"/>
    </xf>
    <xf numFmtId="0" fontId="9" fillId="12" borderId="10" xfId="0" applyFont="1" applyFill="1" applyBorder="1" applyAlignment="1" applyProtection="1">
      <alignment horizontal="center" vertical="center"/>
    </xf>
    <xf numFmtId="0" fontId="10" fillId="12" borderId="12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2" fontId="30" fillId="0" borderId="0" xfId="0" applyNumberFormat="1" applyFont="1" applyProtection="1"/>
    <xf numFmtId="2" fontId="12" fillId="0" borderId="0" xfId="0" applyNumberFormat="1" applyFont="1" applyProtection="1"/>
    <xf numFmtId="2" fontId="30" fillId="15" borderId="34" xfId="1" applyNumberFormat="1" applyFont="1" applyFill="1" applyBorder="1" applyAlignment="1" applyProtection="1">
      <alignment horizontal="center" vertical="center"/>
    </xf>
    <xf numFmtId="2" fontId="30" fillId="15" borderId="35" xfId="1" applyNumberFormat="1" applyFont="1" applyFill="1" applyBorder="1" applyAlignment="1" applyProtection="1">
      <alignment horizontal="center" vertical="center"/>
    </xf>
    <xf numFmtId="2" fontId="30" fillId="15" borderId="33" xfId="1" applyNumberFormat="1" applyFont="1" applyFill="1" applyBorder="1" applyAlignment="1" applyProtection="1">
      <alignment horizontal="center" vertical="center"/>
    </xf>
    <xf numFmtId="0" fontId="2" fillId="15" borderId="37" xfId="1" applyNumberFormat="1" applyFont="1" applyFill="1" applyBorder="1" applyAlignment="1" applyProtection="1">
      <alignment horizontal="center" vertical="center"/>
    </xf>
    <xf numFmtId="2" fontId="30" fillId="15" borderId="0" xfId="1" applyNumberFormat="1" applyFont="1" applyFill="1" applyBorder="1" applyAlignment="1" applyProtection="1">
      <alignment horizontal="center" vertical="center"/>
    </xf>
    <xf numFmtId="2" fontId="30" fillId="15" borderId="4" xfId="1" applyNumberFormat="1" applyFont="1" applyFill="1" applyBorder="1" applyAlignment="1" applyProtection="1">
      <alignment horizontal="center" vertical="center"/>
    </xf>
    <xf numFmtId="2" fontId="30" fillId="15" borderId="6" xfId="1" applyNumberFormat="1" applyFont="1" applyFill="1" applyBorder="1" applyAlignment="1" applyProtection="1">
      <alignment horizontal="center" vertical="center"/>
    </xf>
    <xf numFmtId="0" fontId="2" fillId="15" borderId="38" xfId="1" applyNumberFormat="1" applyFont="1" applyFill="1" applyBorder="1" applyAlignment="1" applyProtection="1">
      <alignment horizontal="center" vertical="center"/>
    </xf>
    <xf numFmtId="2" fontId="31" fillId="15" borderId="6" xfId="1" applyNumberFormat="1" applyFont="1" applyFill="1" applyBorder="1" applyAlignment="1" applyProtection="1">
      <alignment horizontal="center" vertical="center"/>
    </xf>
    <xf numFmtId="2" fontId="12" fillId="14" borderId="4" xfId="1" applyNumberFormat="1" applyFont="1" applyFill="1" applyBorder="1" applyAlignment="1" applyProtection="1">
      <alignment horizontal="center" vertical="center"/>
    </xf>
    <xf numFmtId="2" fontId="34" fillId="14" borderId="1" xfId="1" applyNumberFormat="1" applyFont="1" applyFill="1" applyBorder="1" applyAlignment="1" applyProtection="1">
      <alignment horizontal="center" vertical="center"/>
    </xf>
    <xf numFmtId="2" fontId="31" fillId="15" borderId="2" xfId="1" applyNumberFormat="1" applyFont="1" applyFill="1" applyBorder="1" applyAlignment="1" applyProtection="1">
      <alignment horizontal="center" vertical="center"/>
    </xf>
    <xf numFmtId="2" fontId="30" fillId="0" borderId="3" xfId="1" applyNumberFormat="1" applyFont="1" applyBorder="1" applyAlignment="1" applyProtection="1">
      <alignment horizontal="center" vertical="center"/>
    </xf>
    <xf numFmtId="2" fontId="31" fillId="15" borderId="7" xfId="1" applyNumberFormat="1" applyFont="1" applyFill="1" applyBorder="1" applyAlignment="1" applyProtection="1">
      <alignment horizontal="center" vertical="center"/>
    </xf>
    <xf numFmtId="2" fontId="35" fillId="15" borderId="4" xfId="1" applyNumberFormat="1" applyFont="1" applyFill="1" applyBorder="1" applyAlignment="1" applyProtection="1">
      <alignment horizontal="center" vertical="center"/>
    </xf>
    <xf numFmtId="2" fontId="30" fillId="0" borderId="8" xfId="1" applyNumberFormat="1" applyFont="1" applyBorder="1" applyAlignment="1" applyProtection="1">
      <alignment horizontal="center" vertical="center"/>
    </xf>
    <xf numFmtId="2" fontId="33" fillId="15" borderId="0" xfId="1" applyNumberFormat="1" applyFont="1" applyFill="1" applyBorder="1" applyAlignment="1" applyProtection="1">
      <alignment horizontal="center" vertical="center"/>
    </xf>
    <xf numFmtId="2" fontId="33" fillId="15" borderId="5" xfId="1" applyNumberFormat="1" applyFont="1" applyFill="1" applyBorder="1" applyAlignment="1" applyProtection="1">
      <alignment horizontal="center" vertical="center"/>
    </xf>
    <xf numFmtId="2" fontId="30" fillId="15" borderId="36" xfId="1" applyNumberFormat="1" applyFont="1" applyFill="1" applyBorder="1" applyAlignment="1" applyProtection="1">
      <alignment horizontal="center" vertical="center"/>
    </xf>
    <xf numFmtId="2" fontId="30" fillId="15" borderId="6" xfId="0" applyNumberFormat="1" applyFont="1" applyFill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 wrapText="1"/>
    </xf>
    <xf numFmtId="2" fontId="33" fillId="15" borderId="3" xfId="1" applyNumberFormat="1" applyFont="1" applyFill="1" applyBorder="1" applyAlignment="1" applyProtection="1">
      <alignment horizontal="center" vertical="center"/>
    </xf>
    <xf numFmtId="2" fontId="30" fillId="15" borderId="5" xfId="1" applyNumberFormat="1" applyFont="1" applyFill="1" applyBorder="1" applyAlignment="1" applyProtection="1">
      <alignment horizontal="center" vertical="center"/>
    </xf>
    <xf numFmtId="2" fontId="30" fillId="15" borderId="5" xfId="0" applyNumberFormat="1" applyFont="1" applyFill="1" applyBorder="1" applyAlignment="1" applyProtection="1">
      <alignment horizontal="center" vertical="center"/>
    </xf>
    <xf numFmtId="0" fontId="2" fillId="15" borderId="8" xfId="1" applyNumberFormat="1" applyFont="1" applyFill="1" applyBorder="1" applyAlignment="1" applyProtection="1">
      <alignment horizontal="center" vertical="center"/>
    </xf>
    <xf numFmtId="2" fontId="30" fillId="15" borderId="7" xfId="1" applyNumberFormat="1" applyFont="1" applyFill="1" applyBorder="1" applyAlignment="1" applyProtection="1">
      <alignment horizontal="center" vertical="center"/>
    </xf>
    <xf numFmtId="2" fontId="30" fillId="0" borderId="0" xfId="1" applyNumberFormat="1" applyFont="1" applyProtection="1"/>
    <xf numFmtId="2" fontId="12" fillId="0" borderId="0" xfId="1" applyNumberFormat="1" applyFont="1" applyProtection="1"/>
    <xf numFmtId="0" fontId="9" fillId="10" borderId="17" xfId="0" applyFont="1" applyFill="1" applyBorder="1" applyAlignment="1" applyProtection="1">
      <alignment horizontal="center" vertical="center"/>
    </xf>
    <xf numFmtId="0" fontId="10" fillId="10" borderId="18" xfId="0" applyFont="1" applyFill="1" applyBorder="1" applyAlignment="1" applyProtection="1">
      <alignment horizontal="center" vertical="center" wrapText="1"/>
    </xf>
    <xf numFmtId="2" fontId="2" fillId="0" borderId="0" xfId="1" applyNumberFormat="1" applyFont="1" applyFill="1" applyBorder="1" applyAlignment="1" applyProtection="1">
      <alignment wrapText="1"/>
    </xf>
    <xf numFmtId="44" fontId="8" fillId="0" borderId="0" xfId="1" applyFont="1" applyFill="1" applyBorder="1" applyAlignment="1" applyProtection="1">
      <alignment horizontal="center" vertical="center"/>
    </xf>
    <xf numFmtId="44" fontId="6" fillId="0" borderId="0" xfId="1" applyFont="1" applyFill="1" applyBorder="1" applyAlignment="1" applyProtection="1">
      <alignment horizontal="center" vertical="center"/>
    </xf>
    <xf numFmtId="0" fontId="15" fillId="0" borderId="0" xfId="1" applyNumberFormat="1" applyFont="1" applyFill="1" applyBorder="1" applyAlignment="1" applyProtection="1"/>
    <xf numFmtId="2" fontId="2" fillId="0" borderId="0" xfId="1" applyNumberFormat="1" applyFont="1" applyFill="1" applyBorder="1" applyAlignment="1" applyProtection="1">
      <alignment vertical="top" wrapText="1"/>
    </xf>
    <xf numFmtId="2" fontId="20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0" fillId="21" borderId="15" xfId="0" applyFont="1" applyFill="1" applyBorder="1" applyAlignment="1" applyProtection="1">
      <alignment horizontal="left" vertical="center"/>
    </xf>
    <xf numFmtId="0" fontId="0" fillId="0" borderId="0" xfId="0" applyNumberFormat="1" applyFont="1" applyAlignment="1" applyProtection="1">
      <alignment horizontal="center" vertical="center"/>
    </xf>
    <xf numFmtId="0" fontId="6" fillId="17" borderId="9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Border="1" applyProtection="1"/>
    <xf numFmtId="165" fontId="0" fillId="0" borderId="0" xfId="0" applyNumberFormat="1" applyFont="1" applyProtection="1"/>
    <xf numFmtId="165" fontId="22" fillId="22" borderId="1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Protection="1"/>
    <xf numFmtId="165" fontId="30" fillId="15" borderId="0" xfId="1" applyNumberFormat="1" applyFont="1" applyFill="1" applyBorder="1" applyAlignment="1" applyProtection="1">
      <alignment horizontal="center" vertical="center"/>
    </xf>
    <xf numFmtId="165" fontId="12" fillId="0" borderId="0" xfId="1" applyNumberFormat="1" applyFont="1" applyProtection="1"/>
    <xf numFmtId="165" fontId="0" fillId="21" borderId="13" xfId="2" applyNumberFormat="1" applyFont="1" applyFill="1" applyBorder="1" applyAlignment="1" applyProtection="1">
      <alignment horizontal="right" vertical="center"/>
    </xf>
    <xf numFmtId="0" fontId="0" fillId="4" borderId="28" xfId="0" applyFont="1" applyFill="1" applyBorder="1" applyAlignment="1">
      <alignment horizontal="center" vertical="center" textRotation="90"/>
    </xf>
    <xf numFmtId="164" fontId="0" fillId="16" borderId="9" xfId="0" applyNumberFormat="1" applyFill="1" applyBorder="1" applyAlignment="1" applyProtection="1">
      <alignment horizontal="center" vertical="center"/>
    </xf>
    <xf numFmtId="164" fontId="0" fillId="0" borderId="0" xfId="0" applyNumberFormat="1" applyFont="1" applyBorder="1" applyProtection="1"/>
    <xf numFmtId="164" fontId="0" fillId="16" borderId="42" xfId="0" applyNumberFormat="1" applyFill="1" applyBorder="1" applyAlignment="1" applyProtection="1">
      <alignment horizontal="center" vertical="center"/>
    </xf>
    <xf numFmtId="164" fontId="0" fillId="16" borderId="40" xfId="0" applyNumberFormat="1" applyFill="1" applyBorder="1" applyAlignment="1" applyProtection="1">
      <alignment horizontal="center" vertical="center"/>
    </xf>
    <xf numFmtId="164" fontId="0" fillId="16" borderId="41" xfId="0" applyNumberFormat="1" applyFill="1" applyBorder="1" applyAlignment="1" applyProtection="1">
      <alignment horizontal="center" vertical="center"/>
    </xf>
    <xf numFmtId="164" fontId="0" fillId="0" borderId="14" xfId="0" applyNumberFormat="1" applyBorder="1" applyProtection="1"/>
    <xf numFmtId="164" fontId="0" fillId="0" borderId="14" xfId="0" applyNumberFormat="1" applyBorder="1" applyAlignment="1" applyProtection="1">
      <alignment horizontal="center" vertical="center"/>
    </xf>
    <xf numFmtId="164" fontId="0" fillId="0" borderId="0" xfId="0" applyNumberFormat="1" applyFont="1" applyProtection="1"/>
    <xf numFmtId="0" fontId="5" fillId="14" borderId="18" xfId="0" applyFont="1" applyFill="1" applyBorder="1" applyAlignment="1">
      <alignment horizontal="center" vertical="center" wrapText="1"/>
    </xf>
    <xf numFmtId="2" fontId="12" fillId="3" borderId="7" xfId="1" applyNumberFormat="1" applyFont="1" applyFill="1" applyBorder="1" applyAlignment="1">
      <alignment horizontal="center" vertical="center"/>
    </xf>
    <xf numFmtId="2" fontId="12" fillId="3" borderId="36" xfId="1" applyNumberFormat="1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 textRotation="90"/>
    </xf>
    <xf numFmtId="0" fontId="3" fillId="15" borderId="37" xfId="1" applyNumberFormat="1" applyFont="1" applyFill="1" applyBorder="1" applyAlignment="1">
      <alignment horizontal="center" vertical="center"/>
    </xf>
    <xf numFmtId="2" fontId="12" fillId="15" borderId="5" xfId="1" applyNumberFormat="1" applyFont="1" applyFill="1" applyBorder="1" applyAlignment="1">
      <alignment horizontal="center" vertical="center"/>
    </xf>
    <xf numFmtId="2" fontId="12" fillId="15" borderId="36" xfId="1" applyNumberFormat="1" applyFont="1" applyFill="1" applyBorder="1" applyAlignment="1">
      <alignment horizontal="center" vertical="center"/>
    </xf>
    <xf numFmtId="2" fontId="12" fillId="15" borderId="33" xfId="1" applyNumberFormat="1" applyFont="1" applyFill="1" applyBorder="1" applyAlignment="1">
      <alignment horizontal="center" vertical="center"/>
    </xf>
    <xf numFmtId="2" fontId="12" fillId="15" borderId="35" xfId="1" applyNumberFormat="1" applyFont="1" applyFill="1" applyBorder="1" applyAlignment="1">
      <alignment horizontal="center" vertical="center"/>
    </xf>
    <xf numFmtId="2" fontId="45" fillId="0" borderId="1" xfId="1" applyNumberFormat="1" applyFont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2" fontId="12" fillId="15" borderId="7" xfId="1" applyNumberFormat="1" applyFont="1" applyFill="1" applyBorder="1" applyAlignment="1" applyProtection="1">
      <alignment horizontal="center" vertical="center"/>
    </xf>
    <xf numFmtId="2" fontId="12" fillId="15" borderId="5" xfId="1" applyNumberFormat="1" applyFont="1" applyFill="1" applyBorder="1" applyAlignment="1" applyProtection="1">
      <alignment horizontal="center" vertical="center"/>
    </xf>
    <xf numFmtId="2" fontId="12" fillId="15" borderId="36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0" fillId="4" borderId="28" xfId="0" applyFont="1" applyFill="1" applyBorder="1" applyAlignment="1">
      <alignment horizontal="center" vertical="center" textRotation="90"/>
    </xf>
    <xf numFmtId="0" fontId="0" fillId="4" borderId="27" xfId="0" applyFont="1" applyFill="1" applyBorder="1" applyAlignment="1" applyProtection="1">
      <alignment horizontal="center" vertical="center" textRotation="90"/>
    </xf>
    <xf numFmtId="0" fontId="0" fillId="4" borderId="28" xfId="0" applyFont="1" applyFill="1" applyBorder="1" applyAlignment="1" applyProtection="1">
      <alignment horizontal="center" vertical="center" textRotation="90"/>
    </xf>
    <xf numFmtId="0" fontId="13" fillId="6" borderId="27" xfId="0" applyFont="1" applyFill="1" applyBorder="1" applyAlignment="1" applyProtection="1">
      <alignment horizontal="center" vertical="center" textRotation="90"/>
    </xf>
    <xf numFmtId="0" fontId="13" fillId="6" borderId="28" xfId="0" applyFont="1" applyFill="1" applyBorder="1" applyAlignment="1" applyProtection="1">
      <alignment horizontal="center" vertical="center" textRotation="90"/>
    </xf>
    <xf numFmtId="0" fontId="13" fillId="6" borderId="29" xfId="0" applyFont="1" applyFill="1" applyBorder="1" applyAlignment="1" applyProtection="1">
      <alignment horizontal="center" vertical="center" textRotation="90"/>
    </xf>
    <xf numFmtId="0" fontId="0" fillId="9" borderId="27" xfId="0" applyFont="1" applyFill="1" applyBorder="1" applyAlignment="1" applyProtection="1">
      <alignment horizontal="center" vertical="center" textRotation="90"/>
    </xf>
    <xf numFmtId="0" fontId="0" fillId="9" borderId="29" xfId="0" applyFont="1" applyFill="1" applyBorder="1" applyAlignment="1" applyProtection="1">
      <alignment horizontal="center" vertical="center" textRotation="90"/>
    </xf>
    <xf numFmtId="0" fontId="41" fillId="17" borderId="33" xfId="0" applyFont="1" applyFill="1" applyBorder="1" applyAlignment="1" applyProtection="1">
      <alignment horizontal="center" vertical="center"/>
    </xf>
    <xf numFmtId="0" fontId="41" fillId="17" borderId="35" xfId="0" applyFont="1" applyFill="1" applyBorder="1" applyAlignment="1" applyProtection="1">
      <alignment horizontal="center" vertical="center"/>
    </xf>
    <xf numFmtId="0" fontId="41" fillId="17" borderId="7" xfId="0" applyFont="1" applyFill="1" applyBorder="1" applyAlignment="1" applyProtection="1">
      <alignment horizontal="center" vertical="center"/>
    </xf>
    <xf numFmtId="0" fontId="41" fillId="17" borderId="36" xfId="0" applyFont="1" applyFill="1" applyBorder="1" applyAlignment="1" applyProtection="1">
      <alignment horizontal="center" vertical="center"/>
    </xf>
    <xf numFmtId="164" fontId="41" fillId="21" borderId="27" xfId="0" applyNumberFormat="1" applyFont="1" applyFill="1" applyBorder="1" applyAlignment="1" applyProtection="1">
      <alignment horizontal="center" vertical="center"/>
    </xf>
    <xf numFmtId="164" fontId="41" fillId="21" borderId="29" xfId="0" applyNumberFormat="1" applyFont="1" applyFill="1" applyBorder="1" applyAlignment="1" applyProtection="1">
      <alignment horizontal="center" vertical="center"/>
    </xf>
    <xf numFmtId="0" fontId="7" fillId="17" borderId="2" xfId="0" applyFont="1" applyFill="1" applyBorder="1" applyAlignment="1" applyProtection="1">
      <alignment horizontal="center" vertical="center" wrapText="1"/>
    </xf>
    <xf numFmtId="0" fontId="7" fillId="17" borderId="32" xfId="0" applyFont="1" applyFill="1" applyBorder="1" applyAlignment="1" applyProtection="1">
      <alignment horizontal="center" vertical="center" wrapText="1"/>
    </xf>
    <xf numFmtId="44" fontId="11" fillId="17" borderId="33" xfId="1" applyFont="1" applyFill="1" applyBorder="1" applyAlignment="1" applyProtection="1">
      <alignment horizontal="center" vertical="center"/>
    </xf>
    <xf numFmtId="44" fontId="11" fillId="17" borderId="35" xfId="1" applyFont="1" applyFill="1" applyBorder="1" applyAlignment="1" applyProtection="1">
      <alignment horizontal="center" vertical="center"/>
    </xf>
    <xf numFmtId="44" fontId="11" fillId="17" borderId="7" xfId="1" applyFont="1" applyFill="1" applyBorder="1" applyAlignment="1" applyProtection="1">
      <alignment horizontal="center" vertical="center"/>
    </xf>
    <xf numFmtId="44" fontId="11" fillId="17" borderId="36" xfId="1" applyFont="1" applyFill="1" applyBorder="1" applyAlignment="1" applyProtection="1">
      <alignment horizontal="center" vertical="center"/>
    </xf>
    <xf numFmtId="164" fontId="18" fillId="16" borderId="28" xfId="0" applyNumberFormat="1" applyFont="1" applyFill="1" applyBorder="1" applyAlignment="1" applyProtection="1">
      <alignment horizontal="center" vertical="center" wrapText="1"/>
    </xf>
    <xf numFmtId="164" fontId="18" fillId="16" borderId="29" xfId="0" applyNumberFormat="1" applyFont="1" applyFill="1" applyBorder="1" applyAlignment="1" applyProtection="1">
      <alignment horizontal="center" vertical="center" wrapText="1"/>
    </xf>
    <xf numFmtId="165" fontId="7" fillId="21" borderId="13" xfId="0" applyNumberFormat="1" applyFont="1" applyFill="1" applyBorder="1" applyAlignment="1" applyProtection="1">
      <alignment horizontal="center" vertical="center" wrapText="1"/>
    </xf>
    <xf numFmtId="165" fontId="7" fillId="21" borderId="14" xfId="0" applyNumberFormat="1" applyFont="1" applyFill="1" applyBorder="1" applyAlignment="1" applyProtection="1">
      <alignment horizontal="center" vertical="center" wrapText="1"/>
    </xf>
    <xf numFmtId="165" fontId="7" fillId="21" borderId="15" xfId="0" applyNumberFormat="1" applyFont="1" applyFill="1" applyBorder="1" applyAlignment="1" applyProtection="1">
      <alignment horizontal="center" vertical="center" wrapText="1"/>
    </xf>
    <xf numFmtId="0" fontId="43" fillId="14" borderId="50" xfId="0" applyFont="1" applyFill="1" applyBorder="1" applyAlignment="1">
      <alignment horizontal="center" vertical="center" wrapText="1"/>
    </xf>
    <xf numFmtId="0" fontId="43" fillId="14" borderId="51" xfId="0" applyFont="1" applyFill="1" applyBorder="1" applyAlignment="1">
      <alignment horizontal="center" vertical="center" wrapText="1"/>
    </xf>
    <xf numFmtId="0" fontId="38" fillId="5" borderId="27" xfId="0" applyFont="1" applyFill="1" applyBorder="1" applyAlignment="1" applyProtection="1">
      <alignment horizontal="center" vertical="center" textRotation="90"/>
    </xf>
    <xf numFmtId="0" fontId="38" fillId="5" borderId="29" xfId="0" applyFont="1" applyFill="1" applyBorder="1" applyAlignment="1" applyProtection="1">
      <alignment horizontal="center" vertical="center" textRotation="9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36" fillId="0" borderId="11" xfId="0" applyFont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horizontal="center" vertical="center"/>
    </xf>
    <xf numFmtId="0" fontId="37" fillId="0" borderId="10" xfId="0" applyFont="1" applyBorder="1" applyAlignment="1" applyProtection="1">
      <alignment horizontal="center" vertical="center"/>
    </xf>
    <xf numFmtId="0" fontId="37" fillId="0" borderId="11" xfId="0" applyFont="1" applyBorder="1" applyAlignment="1" applyProtection="1">
      <alignment horizontal="center" vertical="center"/>
    </xf>
    <xf numFmtId="0" fontId="36" fillId="0" borderId="16" xfId="0" applyFont="1" applyBorder="1" applyAlignment="1" applyProtection="1">
      <alignment horizontal="center" vertical="center"/>
    </xf>
    <xf numFmtId="0" fontId="36" fillId="0" borderId="15" xfId="0" applyFont="1" applyBorder="1" applyAlignment="1" applyProtection="1">
      <alignment horizontal="center" vertical="center"/>
    </xf>
    <xf numFmtId="0" fontId="19" fillId="13" borderId="30" xfId="0" applyFont="1" applyFill="1" applyBorder="1" applyAlignment="1" applyProtection="1">
      <alignment horizontal="center" vertical="center" wrapText="1"/>
    </xf>
    <xf numFmtId="0" fontId="19" fillId="13" borderId="23" xfId="0" applyFont="1" applyFill="1" applyBorder="1" applyAlignment="1" applyProtection="1">
      <alignment horizontal="center" vertical="center" wrapText="1"/>
    </xf>
    <xf numFmtId="0" fontId="19" fillId="13" borderId="24" xfId="0" applyFont="1" applyFill="1" applyBorder="1" applyAlignment="1" applyProtection="1">
      <alignment horizontal="center" vertical="center" wrapText="1"/>
    </xf>
    <xf numFmtId="0" fontId="0" fillId="13" borderId="31" xfId="0" applyFont="1" applyFill="1" applyBorder="1" applyAlignment="1">
      <alignment horizontal="center"/>
    </xf>
    <xf numFmtId="0" fontId="0" fillId="13" borderId="25" xfId="0" applyFont="1" applyFill="1" applyBorder="1" applyAlignment="1">
      <alignment horizontal="center"/>
    </xf>
    <xf numFmtId="0" fontId="0" fillId="13" borderId="26" xfId="0" applyFont="1" applyFill="1" applyBorder="1" applyAlignment="1">
      <alignment horizontal="center"/>
    </xf>
    <xf numFmtId="0" fontId="7" fillId="0" borderId="0" xfId="0" applyFont="1" applyAlignment="1" applyProtection="1">
      <alignment horizontal="center"/>
    </xf>
    <xf numFmtId="165" fontId="0" fillId="21" borderId="2" xfId="0" applyNumberFormat="1" applyFont="1" applyFill="1" applyBorder="1" applyAlignment="1" applyProtection="1">
      <alignment horizontal="center" vertical="center"/>
    </xf>
    <xf numFmtId="165" fontId="0" fillId="21" borderId="32" xfId="0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165" fontId="0" fillId="21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44" fontId="11" fillId="17" borderId="33" xfId="1" applyFont="1" applyFill="1" applyBorder="1" applyAlignment="1">
      <alignment horizontal="center" vertical="center"/>
    </xf>
    <xf numFmtId="44" fontId="11" fillId="17" borderId="35" xfId="1" applyFont="1" applyFill="1" applyBorder="1" applyAlignment="1">
      <alignment horizontal="center" vertical="center"/>
    </xf>
    <xf numFmtId="44" fontId="11" fillId="17" borderId="7" xfId="1" applyFont="1" applyFill="1" applyBorder="1" applyAlignment="1">
      <alignment horizontal="center" vertical="center"/>
    </xf>
    <xf numFmtId="44" fontId="11" fillId="17" borderId="36" xfId="1" applyFont="1" applyFill="1" applyBorder="1" applyAlignment="1">
      <alignment horizontal="center" vertical="center"/>
    </xf>
    <xf numFmtId="164" fontId="7" fillId="16" borderId="28" xfId="0" applyNumberFormat="1" applyFont="1" applyFill="1" applyBorder="1" applyAlignment="1">
      <alignment horizontal="center" vertical="center" wrapText="1"/>
    </xf>
    <xf numFmtId="164" fontId="7" fillId="16" borderId="29" xfId="0" applyNumberFormat="1" applyFont="1" applyFill="1" applyBorder="1" applyAlignment="1">
      <alignment horizontal="center" vertical="center" wrapText="1"/>
    </xf>
    <xf numFmtId="0" fontId="0" fillId="9" borderId="27" xfId="0" applyFont="1" applyFill="1" applyBorder="1" applyAlignment="1">
      <alignment horizontal="center" vertical="center" textRotation="90"/>
    </xf>
    <xf numFmtId="0" fontId="0" fillId="9" borderId="29" xfId="0" applyFont="1" applyFill="1" applyBorder="1" applyAlignment="1">
      <alignment horizontal="center" vertical="center" textRotation="90"/>
    </xf>
    <xf numFmtId="2" fontId="2" fillId="0" borderId="0" xfId="1" applyNumberFormat="1" applyFont="1" applyFill="1" applyBorder="1" applyAlignment="1">
      <alignment horizontal="left" wrapText="1"/>
    </xf>
    <xf numFmtId="2" fontId="2" fillId="0" borderId="0" xfId="1" applyNumberFormat="1" applyFont="1" applyFill="1" applyBorder="1" applyAlignment="1">
      <alignment horizontal="left" vertical="top" wrapText="1"/>
    </xf>
    <xf numFmtId="2" fontId="20" fillId="0" borderId="0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 textRotation="90"/>
    </xf>
    <xf numFmtId="0" fontId="0" fillId="4" borderId="28" xfId="0" applyFont="1" applyFill="1" applyBorder="1" applyAlignment="1">
      <alignment horizontal="center" vertical="center" textRotation="90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13" fillId="6" borderId="27" xfId="0" applyFont="1" applyFill="1" applyBorder="1" applyAlignment="1">
      <alignment horizontal="center" vertical="center" textRotation="90"/>
    </xf>
    <xf numFmtId="0" fontId="13" fillId="6" borderId="28" xfId="0" applyFont="1" applyFill="1" applyBorder="1" applyAlignment="1">
      <alignment horizontal="center" vertical="center" textRotation="90"/>
    </xf>
    <xf numFmtId="0" fontId="13" fillId="6" borderId="29" xfId="0" applyFont="1" applyFill="1" applyBorder="1" applyAlignment="1">
      <alignment horizontal="center" vertical="center" textRotation="90"/>
    </xf>
    <xf numFmtId="0" fontId="36" fillId="0" borderId="10" xfId="0" applyFont="1" applyBorder="1" applyAlignment="1">
      <alignment horizontal="center" vertical="center"/>
    </xf>
    <xf numFmtId="0" fontId="38" fillId="5" borderId="27" xfId="0" applyFont="1" applyFill="1" applyBorder="1" applyAlignment="1">
      <alignment horizontal="center" vertical="center" textRotation="90"/>
    </xf>
    <xf numFmtId="0" fontId="38" fillId="5" borderId="29" xfId="0" applyFont="1" applyFill="1" applyBorder="1" applyAlignment="1">
      <alignment horizontal="center" vertical="center" textRotation="90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9" fillId="13" borderId="30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11" borderId="2" xfId="0" applyFont="1" applyFill="1" applyBorder="1" applyAlignment="1" applyProtection="1">
      <alignment horizontal="center" vertical="center"/>
      <protection locked="0"/>
    </xf>
    <xf numFmtId="0" fontId="0" fillId="11" borderId="3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11" borderId="3" xfId="0" applyFont="1" applyFill="1" applyBorder="1" applyAlignment="1" applyProtection="1">
      <alignment horizontal="center" vertical="center"/>
      <protection locked="0"/>
    </xf>
    <xf numFmtId="0" fontId="10" fillId="11" borderId="2" xfId="0" applyFont="1" applyFill="1" applyBorder="1" applyAlignment="1" applyProtection="1">
      <alignment horizontal="center" vertical="center"/>
      <protection locked="0"/>
    </xf>
    <xf numFmtId="0" fontId="10" fillId="11" borderId="5" xfId="0" applyFont="1" applyFill="1" applyBorder="1" applyAlignment="1" applyProtection="1">
      <alignment horizontal="center" vertical="center"/>
      <protection locked="0"/>
    </xf>
    <xf numFmtId="0" fontId="10" fillId="11" borderId="36" xfId="0" applyFont="1" applyFill="1" applyBorder="1" applyAlignment="1" applyProtection="1">
      <alignment horizontal="center" vertical="center"/>
      <protection locked="0"/>
    </xf>
    <xf numFmtId="0" fontId="42" fillId="20" borderId="30" xfId="0" applyFont="1" applyFill="1" applyBorder="1" applyAlignment="1">
      <alignment horizontal="center" vertical="center" wrapText="1"/>
    </xf>
    <xf numFmtId="0" fontId="42" fillId="20" borderId="23" xfId="0" applyFont="1" applyFill="1" applyBorder="1" applyAlignment="1">
      <alignment horizontal="center" vertical="center" wrapText="1"/>
    </xf>
    <xf numFmtId="0" fontId="42" fillId="20" borderId="43" xfId="0" applyFont="1" applyFill="1" applyBorder="1" applyAlignment="1">
      <alignment horizontal="center" vertical="center" wrapText="1"/>
    </xf>
    <xf numFmtId="0" fontId="43" fillId="14" borderId="44" xfId="0" applyFont="1" applyFill="1" applyBorder="1" applyAlignment="1">
      <alignment horizontal="center" vertical="center" wrapText="1"/>
    </xf>
    <xf numFmtId="0" fontId="43" fillId="14" borderId="45" xfId="0" applyFont="1" applyFill="1" applyBorder="1" applyAlignment="1">
      <alignment horizontal="center" vertical="center" wrapText="1"/>
    </xf>
    <xf numFmtId="0" fontId="43" fillId="14" borderId="48" xfId="0" applyFont="1" applyFill="1" applyBorder="1" applyAlignment="1">
      <alignment horizontal="center" vertical="center" wrapText="1"/>
    </xf>
    <xf numFmtId="0" fontId="43" fillId="14" borderId="49" xfId="0" applyFont="1" applyFill="1" applyBorder="1" applyAlignment="1">
      <alignment horizontal="center" vertical="center" wrapText="1"/>
    </xf>
    <xf numFmtId="0" fontId="43" fillId="7" borderId="46" xfId="0" applyFont="1" applyFill="1" applyBorder="1" applyAlignment="1">
      <alignment horizontal="center" vertical="center" wrapText="1"/>
    </xf>
    <xf numFmtId="0" fontId="43" fillId="7" borderId="47" xfId="0" applyFont="1" applyFill="1" applyBorder="1" applyAlignment="1">
      <alignment horizontal="center" vertical="center" wrapText="1"/>
    </xf>
    <xf numFmtId="2" fontId="32" fillId="23" borderId="32" xfId="0" applyNumberFormat="1" applyFont="1" applyFill="1" applyBorder="1" applyAlignment="1">
      <alignment horizontal="center" vertical="center"/>
    </xf>
    <xf numFmtId="0" fontId="46" fillId="0" borderId="0" xfId="0" applyFont="1"/>
    <xf numFmtId="2" fontId="32" fillId="23" borderId="34" xfId="0" applyNumberFormat="1" applyFont="1" applyFill="1" applyBorder="1" applyAlignment="1">
      <alignment horizontal="center" vertical="center"/>
    </xf>
    <xf numFmtId="2" fontId="32" fillId="23" borderId="0" xfId="0" applyNumberFormat="1" applyFont="1" applyFill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2" fillId="23" borderId="6" xfId="0" applyNumberFormat="1" applyFont="1" applyFill="1" applyBorder="1" applyAlignment="1">
      <alignment horizontal="center" vertical="center"/>
    </xf>
    <xf numFmtId="2" fontId="32" fillId="23" borderId="5" xfId="0" applyNumberFormat="1" applyFont="1" applyFill="1" applyBorder="1" applyAlignment="1">
      <alignment horizontal="center" vertical="center"/>
    </xf>
    <xf numFmtId="2" fontId="32" fillId="24" borderId="34" xfId="0" applyNumberFormat="1" applyFont="1" applyFill="1" applyBorder="1" applyAlignment="1">
      <alignment horizontal="center" vertical="center"/>
    </xf>
    <xf numFmtId="2" fontId="22" fillId="24" borderId="5" xfId="0" applyNumberFormat="1" applyFont="1" applyFill="1" applyBorder="1" applyAlignment="1">
      <alignment horizontal="center" vertical="center"/>
    </xf>
    <xf numFmtId="2" fontId="22" fillId="0" borderId="0" xfId="0" applyNumberFormat="1" applyFont="1"/>
    <xf numFmtId="2" fontId="32" fillId="24" borderId="0" xfId="0" applyNumberFormat="1" applyFont="1" applyFill="1" applyAlignment="1">
      <alignment horizontal="center" vertical="center"/>
    </xf>
    <xf numFmtId="2" fontId="32" fillId="0" borderId="36" xfId="0" applyNumberFormat="1" applyFont="1" applyBorder="1" applyAlignment="1">
      <alignment horizontal="center" vertical="center"/>
    </xf>
    <xf numFmtId="2" fontId="32" fillId="0" borderId="8" xfId="0" applyNumberFormat="1" applyFont="1" applyBorder="1" applyAlignment="1">
      <alignment horizontal="center" vertical="center"/>
    </xf>
    <xf numFmtId="2" fontId="47" fillId="24" borderId="0" xfId="0" applyNumberFormat="1" applyFont="1" applyFill="1" applyAlignment="1">
      <alignment horizontal="center" vertical="center"/>
    </xf>
    <xf numFmtId="2" fontId="47" fillId="24" borderId="5" xfId="0" applyNumberFormat="1" applyFont="1" applyFill="1" applyBorder="1" applyAlignment="1">
      <alignment horizontal="center" vertical="center"/>
    </xf>
    <xf numFmtId="2" fontId="33" fillId="15" borderId="6" xfId="1" applyNumberFormat="1" applyFont="1" applyFill="1" applyBorder="1" applyAlignment="1" applyProtection="1">
      <alignment horizontal="center" vertical="center"/>
    </xf>
    <xf numFmtId="0" fontId="0" fillId="11" borderId="32" xfId="0" applyFont="1" applyFill="1" applyBorder="1" applyAlignment="1" applyProtection="1">
      <alignment vertical="center"/>
    </xf>
    <xf numFmtId="0" fontId="10" fillId="0" borderId="32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10" fillId="0" borderId="5" xfId="0" applyFont="1" applyBorder="1" applyProtection="1"/>
    <xf numFmtId="0" fontId="10" fillId="0" borderId="5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7" xfId="0" applyFont="1" applyBorder="1" applyProtection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EF8D3"/>
      <color rgb="FFEEFFD7"/>
      <color rgb="FFFFC3BA"/>
      <color rgb="FFFFDAD2"/>
      <color rgb="FFA9D08E"/>
      <color rgb="FFEDEDED"/>
      <color rgb="FFE2F0FF"/>
      <color rgb="FFFFE3D1"/>
      <color rgb="FFC4D7FB"/>
      <color rgb="FFEFDA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D9A4620-BC98-A346-B8AC-773232794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F81F31-B6C1-414C-866B-1E16EE815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CAB2BF-342C-0348-85BE-2182E9CF0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0F2C2F-C055-4A4B-9F07-5577CE26F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AB88C48-82FE-E245-9B1F-615CE3058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10BC525-177F-A444-822A-F0249778F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928592"/>
          <a:ext cx="2031999" cy="1717892"/>
        </a:xfrm>
        <a:prstGeom prst="rect">
          <a:avLst/>
        </a:prstGeom>
      </xdr:spPr>
    </xdr:pic>
    <xdr:clientData/>
  </xdr:twoCellAnchor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4B14EE5-626A-414A-AE7C-532E17FA5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07EBE0-63E8-894B-AD9C-14BE784A1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F362531-F03B-2B40-9AE0-368E7FA09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3669D25-1834-8944-904B-83D3DE9F9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CBCD7B8-DA6E-D04F-A3C4-00B85F83E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7EA682-F7CE-8148-8619-A158DBC09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72D038-12FD-DD48-8F11-85E06B4C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7D2457-205F-074A-9B98-11619E610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C2A17FC-9435-B845-B08B-6FF5E1DC9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9E80E20-CE3E-DF4B-BC76-09863C96F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37ACEB6-0AD4-414A-8DC4-9134B1D8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395B49-1BFF-A841-A49C-02E5664C1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F17F8D7-2A8A-D04E-8506-92159CD00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81BA80-23F3-5843-B29E-B49A61861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  <xdr:twoCellAnchor editAs="oneCell">
    <xdr:from>
      <xdr:col>2</xdr:col>
      <xdr:colOff>732693</xdr:colOff>
      <xdr:row>2</xdr:row>
      <xdr:rowOff>127515</xdr:rowOff>
    </xdr:from>
    <xdr:to>
      <xdr:col>3</xdr:col>
      <xdr:colOff>1637323</xdr:colOff>
      <xdr:row>8</xdr:row>
      <xdr:rowOff>67407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E66B08-CFB4-D443-A9F8-31012C88A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693" y="762515"/>
          <a:ext cx="2034930" cy="171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4FA3-AE2A-864D-8A35-C4DB2BE3423B}">
  <sheetPr>
    <pageSetUpPr fitToPage="1"/>
  </sheetPr>
  <dimension ref="A1:AQ52"/>
  <sheetViews>
    <sheetView showGridLines="0" topLeftCell="A18" zoomScale="113" zoomScaleNormal="100" zoomScaleSheetLayoutView="180" workbookViewId="0">
      <selection sqref="A1:XFD1048576"/>
    </sheetView>
  </sheetViews>
  <sheetFormatPr baseColWidth="10" defaultColWidth="10.83203125" defaultRowHeight="19"/>
  <cols>
    <col min="1" max="1" width="2.33203125" style="121" customWidth="1"/>
    <col min="2" max="2" width="1" style="121" customWidth="1"/>
    <col min="3" max="3" width="14.83203125" style="259" customWidth="1"/>
    <col min="4" max="4" width="23.33203125" style="122" customWidth="1"/>
    <col min="5" max="5" width="1" style="121" customWidth="1"/>
    <col min="6" max="6" width="4.83203125" style="123" customWidth="1"/>
    <col min="7" max="7" width="1" style="121" customWidth="1"/>
    <col min="8" max="8" width="6.33203125" style="121" customWidth="1"/>
    <col min="9" max="9" width="5.33203125" style="121" customWidth="1"/>
    <col min="10" max="10" width="6.33203125" style="121" customWidth="1"/>
    <col min="11" max="11" width="5.33203125" style="121" customWidth="1"/>
    <col min="12" max="12" width="1" style="121" customWidth="1"/>
    <col min="13" max="13" width="4.83203125" style="124" customWidth="1"/>
    <col min="14" max="14" width="1" style="121" customWidth="1"/>
    <col min="15" max="15" width="6.33203125" style="121" customWidth="1"/>
    <col min="16" max="16" width="5.33203125" style="121" customWidth="1"/>
    <col min="17" max="17" width="6.33203125" style="121" customWidth="1"/>
    <col min="18" max="18" width="5.33203125" style="121" customWidth="1"/>
    <col min="19" max="19" width="1" style="121" customWidth="1"/>
    <col min="20" max="20" width="5" style="124" customWidth="1"/>
    <col min="21" max="21" width="1" style="121" customWidth="1"/>
    <col min="22" max="22" width="6.33203125" style="121" customWidth="1"/>
    <col min="23" max="23" width="5.33203125" style="121" customWidth="1"/>
    <col min="24" max="24" width="6.33203125" style="121" customWidth="1"/>
    <col min="25" max="25" width="5.33203125" style="121" customWidth="1"/>
    <col min="26" max="26" width="0.83203125" style="121" customWidth="1"/>
    <col min="27" max="27" width="4.83203125" style="124" customWidth="1"/>
    <col min="28" max="28" width="1" style="121" customWidth="1"/>
    <col min="29" max="29" width="6.33203125" style="121" customWidth="1"/>
    <col min="30" max="30" width="5.33203125" style="121" customWidth="1"/>
    <col min="31" max="31" width="6.33203125" style="121" customWidth="1"/>
    <col min="32" max="32" width="5.33203125" style="121" customWidth="1"/>
    <col min="33" max="33" width="1.1640625" style="121" customWidth="1"/>
    <col min="34" max="34" width="4.83203125" style="121" customWidth="1"/>
    <col min="35" max="35" width="1" style="121" customWidth="1"/>
    <col min="36" max="36" width="6.33203125" style="121" customWidth="1"/>
    <col min="37" max="37" width="5.33203125" style="121" customWidth="1"/>
    <col min="38" max="38" width="6.33203125" style="121" customWidth="1"/>
    <col min="39" max="39" width="5.33203125" style="121" customWidth="1"/>
    <col min="40" max="40" width="1" style="121" customWidth="1"/>
    <col min="41" max="41" width="32.6640625" style="160" customWidth="1"/>
    <col min="42" max="16384" width="10.83203125" style="121"/>
  </cols>
  <sheetData>
    <row r="1" spans="1:41" ht="30.5" customHeight="1">
      <c r="A1" s="300" t="s">
        <v>79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2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/>
    <row r="4" spans="1:41" ht="30" customHeight="1">
      <c r="C4" s="306"/>
      <c r="D4" s="306"/>
      <c r="X4" s="125"/>
      <c r="Y4" s="125"/>
      <c r="Z4" s="125"/>
      <c r="AA4" s="125"/>
      <c r="AB4" s="125"/>
      <c r="AC4" s="125"/>
      <c r="AD4" s="125"/>
      <c r="AE4" s="125"/>
      <c r="AF4" s="126"/>
    </row>
    <row r="5" spans="1:41" ht="30" customHeight="1">
      <c r="C5" s="306"/>
      <c r="D5" s="306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</row>
    <row r="6" spans="1:41" ht="30" customHeight="1">
      <c r="C6" s="306"/>
      <c r="D6" s="306"/>
      <c r="F6" s="127"/>
      <c r="G6" s="128"/>
      <c r="H6" s="129" t="s">
        <v>45</v>
      </c>
      <c r="I6" s="307">
        <f xml:space="preserve"> Ambassadeur!I6</f>
        <v>0</v>
      </c>
      <c r="J6" s="308"/>
      <c r="K6" s="308"/>
      <c r="L6" s="308"/>
      <c r="M6" s="308"/>
      <c r="N6" s="130"/>
      <c r="O6" s="309" t="s">
        <v>49</v>
      </c>
      <c r="P6" s="310"/>
      <c r="Q6" s="307">
        <f>Ambassadeur!Q6</f>
        <v>0</v>
      </c>
      <c r="R6" s="308"/>
      <c r="S6" s="308"/>
      <c r="T6" s="308"/>
      <c r="U6" s="308"/>
      <c r="V6" s="308"/>
      <c r="W6" s="311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41" ht="30" customHeight="1">
      <c r="C7" s="306"/>
      <c r="D7" s="306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</row>
    <row r="8" spans="1:41" ht="10" customHeight="1" thickBot="1">
      <c r="C8" s="306"/>
      <c r="D8" s="306"/>
    </row>
    <row r="9" spans="1:41" s="131" customFormat="1" ht="18" customHeight="1" thickBot="1">
      <c r="C9" s="132"/>
      <c r="D9" s="133"/>
      <c r="F9" s="290" t="s">
        <v>13</v>
      </c>
      <c r="G9" s="291"/>
      <c r="H9" s="291"/>
      <c r="I9" s="291"/>
      <c r="J9" s="291"/>
      <c r="K9" s="292"/>
      <c r="M9" s="290" t="s">
        <v>14</v>
      </c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2"/>
      <c r="AO9" s="227"/>
    </row>
    <row r="10" spans="1:41" ht="6" customHeight="1" thickBot="1"/>
    <row r="11" spans="1:41" ht="37" customHeight="1" thickBot="1">
      <c r="A11" s="134"/>
      <c r="C11" s="135" t="s">
        <v>11</v>
      </c>
      <c r="D11" s="136" t="s">
        <v>56</v>
      </c>
      <c r="E11" s="134"/>
      <c r="F11" s="137" t="s">
        <v>12</v>
      </c>
      <c r="H11" s="293" t="s">
        <v>0</v>
      </c>
      <c r="I11" s="294"/>
      <c r="J11" s="294" t="s">
        <v>1</v>
      </c>
      <c r="K11" s="295"/>
      <c r="L11" s="138"/>
      <c r="M11" s="137" t="s">
        <v>12</v>
      </c>
      <c r="O11" s="293" t="s">
        <v>0</v>
      </c>
      <c r="P11" s="294"/>
      <c r="Q11" s="294" t="s">
        <v>1</v>
      </c>
      <c r="R11" s="295"/>
      <c r="S11" s="138"/>
      <c r="T11" s="137" t="s">
        <v>12</v>
      </c>
      <c r="V11" s="296" t="s">
        <v>0</v>
      </c>
      <c r="W11" s="297"/>
      <c r="X11" s="294" t="s">
        <v>1</v>
      </c>
      <c r="Y11" s="295"/>
      <c r="Z11" s="138"/>
      <c r="AA11" s="137" t="s">
        <v>12</v>
      </c>
      <c r="AC11" s="296" t="s">
        <v>0</v>
      </c>
      <c r="AD11" s="297"/>
      <c r="AE11" s="298" t="s">
        <v>1</v>
      </c>
      <c r="AF11" s="299"/>
      <c r="AH11" s="137" t="s">
        <v>12</v>
      </c>
      <c r="AJ11" s="296" t="s">
        <v>0</v>
      </c>
      <c r="AK11" s="297"/>
      <c r="AL11" s="298" t="s">
        <v>1</v>
      </c>
      <c r="AM11" s="299"/>
      <c r="AO11" s="228" t="s">
        <v>34</v>
      </c>
    </row>
    <row r="12" spans="1:41" ht="5" customHeight="1" thickBot="1">
      <c r="A12" s="139" t="s">
        <v>10</v>
      </c>
      <c r="C12" s="140"/>
      <c r="D12" s="141"/>
      <c r="J12" s="142"/>
      <c r="K12" s="142"/>
      <c r="M12" s="143"/>
      <c r="O12" s="142"/>
      <c r="P12" s="142"/>
      <c r="Q12" s="142"/>
      <c r="R12" s="142"/>
      <c r="T12" s="143"/>
      <c r="V12" s="142"/>
      <c r="W12" s="142"/>
      <c r="X12" s="142"/>
      <c r="Y12" s="142"/>
      <c r="AA12" s="143"/>
      <c r="AC12" s="142"/>
      <c r="AD12" s="142"/>
      <c r="AE12" s="142"/>
      <c r="AF12" s="142"/>
      <c r="AH12" s="143"/>
      <c r="AJ12" s="142"/>
      <c r="AK12" s="142"/>
      <c r="AL12" s="142"/>
      <c r="AM12" s="142"/>
      <c r="AO12" s="229"/>
    </row>
    <row r="13" spans="1:41" s="131" customFormat="1" ht="66" customHeight="1" thickBot="1">
      <c r="A13" s="144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231">
        <f>Ambassadeur!I13+'Filleul 1'!I13+'Filleul 2'!I13+'Filleul 3'!I13+'Filleul 4'!I13+'Filleul 5'!I13+'Filleul 6'!I13+'Filleul 7'!I13+'Filleul 8'!I13+'Filleul 9'!I13+'Filleul 10'!I13</f>
        <v>0</v>
      </c>
      <c r="J13" s="149"/>
      <c r="K13" s="150" t="s">
        <v>53</v>
      </c>
      <c r="L13" s="151"/>
      <c r="M13" s="152"/>
      <c r="O13" s="153"/>
      <c r="P13" s="154"/>
      <c r="Q13" s="154"/>
      <c r="R13" s="155"/>
      <c r="S13" s="156"/>
      <c r="T13" s="152"/>
      <c r="V13" s="153"/>
      <c r="W13" s="154"/>
      <c r="X13" s="154"/>
      <c r="Y13" s="155"/>
      <c r="Z13" s="157"/>
      <c r="AA13" s="158"/>
      <c r="AC13" s="153"/>
      <c r="AD13" s="154"/>
      <c r="AE13" s="154"/>
      <c r="AF13" s="155"/>
      <c r="AH13" s="158"/>
      <c r="AJ13" s="153"/>
      <c r="AK13" s="154"/>
      <c r="AL13" s="154"/>
      <c r="AM13" s="155"/>
      <c r="AO13" s="237">
        <f>I13*H13</f>
        <v>0</v>
      </c>
    </row>
    <row r="14" spans="1:41" ht="5" customHeight="1" thickBot="1">
      <c r="A14" s="159"/>
      <c r="C14" s="105"/>
      <c r="D14" s="106"/>
      <c r="E14" s="1"/>
      <c r="F14" s="2"/>
      <c r="I14" s="230"/>
      <c r="J14" s="134"/>
      <c r="K14" s="134"/>
      <c r="M14" s="161"/>
      <c r="O14" s="134"/>
      <c r="P14" s="134"/>
      <c r="Q14" s="134"/>
      <c r="R14" s="134"/>
      <c r="T14" s="161"/>
      <c r="V14" s="134"/>
      <c r="W14" s="134"/>
      <c r="X14" s="134"/>
      <c r="Y14" s="134"/>
      <c r="AA14" s="161"/>
      <c r="AC14" s="134"/>
      <c r="AD14" s="134"/>
      <c r="AE14" s="134"/>
      <c r="AF14" s="134"/>
      <c r="AH14" s="161"/>
      <c r="AJ14" s="134"/>
      <c r="AK14" s="134"/>
      <c r="AL14" s="134"/>
      <c r="AM14" s="134"/>
      <c r="AO14" s="238"/>
    </row>
    <row r="15" spans="1:41" s="131" customFormat="1" ht="50" customHeight="1">
      <c r="A15" s="262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231">
        <f>Ambassadeur!I15+'Filleul 1'!I15+'Filleul 2'!I15+'Filleul 3'!I15+'Filleul 4'!I15+'Filleul 5'!I15+'Filleul 6'!I15+'Filleul 7'!I15+'Filleul 8'!I15+'Filleul 9'!I15+'Filleul 10'!I15</f>
        <v>0</v>
      </c>
      <c r="J15" s="162"/>
      <c r="K15" s="163" t="s">
        <v>53</v>
      </c>
      <c r="L15" s="151"/>
      <c r="M15" s="164"/>
      <c r="O15" s="165"/>
      <c r="P15" s="166"/>
      <c r="Q15" s="166"/>
      <c r="R15" s="167"/>
      <c r="S15" s="156"/>
      <c r="T15" s="164"/>
      <c r="V15" s="165"/>
      <c r="W15" s="166"/>
      <c r="X15" s="166"/>
      <c r="Y15" s="167"/>
      <c r="Z15" s="157"/>
      <c r="AA15" s="168"/>
      <c r="AC15" s="165"/>
      <c r="AD15" s="166"/>
      <c r="AE15" s="166"/>
      <c r="AF15" s="167"/>
      <c r="AH15" s="168"/>
      <c r="AJ15" s="165"/>
      <c r="AK15" s="166"/>
      <c r="AL15" s="166"/>
      <c r="AM15" s="167"/>
      <c r="AO15" s="239">
        <f>I15*H15</f>
        <v>0</v>
      </c>
    </row>
    <row r="16" spans="1:41" s="131" customFormat="1" ht="50" customHeight="1">
      <c r="A16" s="263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231">
        <f>Ambassadeur!I16+'Filleul 1'!I16+'Filleul 2'!I16+'Filleul 3'!I16+'Filleul 4'!I16+'Filleul 5'!I16+'Filleul 6'!I16+'Filleul 7'!I16+'Filleul 8'!I16+'Filleul 9'!I16+'Filleul 10'!I16</f>
        <v>0</v>
      </c>
      <c r="J16" s="170"/>
      <c r="K16" s="171"/>
      <c r="L16" s="151"/>
      <c r="M16" s="172"/>
      <c r="O16" s="173"/>
      <c r="P16" s="174"/>
      <c r="Q16" s="174"/>
      <c r="R16" s="175"/>
      <c r="S16" s="156"/>
      <c r="T16" s="172"/>
      <c r="V16" s="173"/>
      <c r="W16" s="174"/>
      <c r="X16" s="174"/>
      <c r="Y16" s="175"/>
      <c r="Z16" s="157"/>
      <c r="AA16" s="176"/>
      <c r="AC16" s="173"/>
      <c r="AD16" s="174"/>
      <c r="AE16" s="174"/>
      <c r="AF16" s="175"/>
      <c r="AH16" s="176"/>
      <c r="AJ16" s="173"/>
      <c r="AK16" s="174"/>
      <c r="AL16" s="174"/>
      <c r="AM16" s="175"/>
      <c r="AO16" s="240">
        <f>I16*H16</f>
        <v>0</v>
      </c>
    </row>
    <row r="17" spans="1:43" s="131" customFormat="1" ht="50" customHeight="1">
      <c r="A17" s="263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231">
        <f>Ambassadeur!I17+'Filleul 1'!I17+'Filleul 2'!I17+'Filleul 3'!I17+'Filleul 4'!I17+'Filleul 5'!I17+'Filleul 6'!I17+'Filleul 7'!I17+'Filleul 8'!I17+'Filleul 9'!I17+'Filleul 10'!I17</f>
        <v>0</v>
      </c>
      <c r="J17" s="170"/>
      <c r="K17" s="171"/>
      <c r="L17" s="151"/>
      <c r="M17" s="172"/>
      <c r="O17" s="173"/>
      <c r="P17" s="174"/>
      <c r="Q17" s="174"/>
      <c r="R17" s="175"/>
      <c r="S17" s="156"/>
      <c r="T17" s="172"/>
      <c r="V17" s="173"/>
      <c r="W17" s="174"/>
      <c r="X17" s="174"/>
      <c r="Y17" s="175"/>
      <c r="Z17" s="157"/>
      <c r="AA17" s="176"/>
      <c r="AC17" s="173"/>
      <c r="AD17" s="174"/>
      <c r="AE17" s="174"/>
      <c r="AF17" s="175"/>
      <c r="AH17" s="176"/>
      <c r="AJ17" s="173"/>
      <c r="AK17" s="174"/>
      <c r="AL17" s="174"/>
      <c r="AM17" s="175"/>
      <c r="AO17" s="240">
        <f>I17*H17</f>
        <v>0</v>
      </c>
    </row>
    <row r="18" spans="1:43" s="131" customFormat="1" ht="50" customHeight="1">
      <c r="A18" s="263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231">
        <f>Ambassadeur!I18+'Filleul 1'!I18+'Filleul 2'!I18+'Filleul 3'!I18+'Filleul 4'!I18+'Filleul 5'!I18+'Filleul 6'!I18+'Filleul 7'!I18+'Filleul 8'!I18+'Filleul 9'!I18+'Filleul 10'!I18</f>
        <v>0</v>
      </c>
      <c r="J18" s="170"/>
      <c r="K18" s="171"/>
      <c r="L18" s="151"/>
      <c r="M18" s="178">
        <v>2021</v>
      </c>
      <c r="N18" s="131">
        <v>2016</v>
      </c>
      <c r="O18" s="179">
        <v>20.6</v>
      </c>
      <c r="P18" s="231">
        <f>Ambassadeur!P18+'Filleul 1'!P18+'Filleul 2'!P18+'Filleul 3'!P18+'Filleul 4'!P18+'Filleul 5'!P18+'Filleul 6'!P18+'Filleul 7'!P18+'Filleul 8'!P18+'Filleul 9'!P18+'Filleul 10'!P18</f>
        <v>0</v>
      </c>
      <c r="Q18" s="174"/>
      <c r="R18" s="175"/>
      <c r="S18" s="156"/>
      <c r="T18" s="178">
        <v>2020</v>
      </c>
      <c r="U18" s="131">
        <v>2016</v>
      </c>
      <c r="V18" s="179">
        <v>23.7</v>
      </c>
      <c r="W18" s="231">
        <f>Ambassadeur!W18+'Filleul 1'!W18+'Filleul 2'!W18+'Filleul 3'!W18+'Filleul 4'!W18+'Filleul 5'!W18+'Filleul 6'!W18+'Filleul 7'!W18+'Filleul 8'!W18+'Filleul 9'!W18+'Filleul 10'!W18</f>
        <v>0</v>
      </c>
      <c r="X18" s="174"/>
      <c r="Y18" s="175"/>
      <c r="Z18" s="157"/>
      <c r="AA18" s="176"/>
      <c r="AC18" s="173"/>
      <c r="AD18" s="174"/>
      <c r="AE18" s="174"/>
      <c r="AF18" s="175"/>
      <c r="AH18" s="176"/>
      <c r="AJ18" s="173"/>
      <c r="AK18" s="174"/>
      <c r="AL18" s="174"/>
      <c r="AM18" s="175"/>
      <c r="AO18" s="240">
        <f>I18*H18+P18*O18+W18*V18</f>
        <v>0</v>
      </c>
    </row>
    <row r="19" spans="1:43" s="131" customFormat="1" ht="50" customHeight="1">
      <c r="A19" s="263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231">
        <f>Ambassadeur!I19+'Filleul 1'!I19+'Filleul 2'!I19+'Filleul 3'!I19+'Filleul 4'!I19+'Filleul 5'!I19+'Filleul 6'!I19+'Filleul 7'!I19+'Filleul 8'!I19+'Filleul 9'!I19+'Filleul 10'!I19</f>
        <v>0</v>
      </c>
      <c r="J19" s="179">
        <v>40.6</v>
      </c>
      <c r="K19" s="231">
        <f>Ambassadeur!K19+'Filleul 1'!K19+'Filleul 2'!K19+'Filleul 3'!K19+'Filleul 4'!K19+'Filleul 5'!K19+'Filleul 6'!K19+'Filleul 7'!K19+'Filleul 8'!K19+'Filleul 9'!K19+'Filleul 10'!K19</f>
        <v>0</v>
      </c>
      <c r="L19" s="151"/>
      <c r="M19" s="169">
        <v>2021</v>
      </c>
      <c r="O19" s="173"/>
      <c r="P19" s="174"/>
      <c r="Q19" s="179">
        <v>46.7</v>
      </c>
      <c r="R19" s="231">
        <f>Ambassadeur!R19+'Filleul 1'!R19+'Filleul 2'!R19+'Filleul 3'!R19+'Filleul 4'!R19+'Filleul 5'!R19+'Filleul 6'!R19+'Filleul 7'!R19+'Filleul 8'!R19+'Filleul 9'!R19+'Filleul 10'!R19</f>
        <v>0</v>
      </c>
      <c r="S19" s="156"/>
      <c r="T19" s="255">
        <v>2020</v>
      </c>
      <c r="V19" s="179">
        <v>23.7</v>
      </c>
      <c r="W19" s="231">
        <f>Ambassadeur!W19+'Filleul 1'!W19+'Filleul 2'!W19+'Filleul 3'!W19+'Filleul 4'!W19+'Filleul 5'!W19+'Filleul 6'!W19+'Filleul 7'!W19+'Filleul 8'!W19+'Filleul 9'!W19+'Filleul 10'!W19</f>
        <v>0</v>
      </c>
      <c r="X19" s="179">
        <v>53.7</v>
      </c>
      <c r="Y19" s="231">
        <f>Ambassadeur!Y19+'Filleul 1'!Y19+'Filleul 2'!Y19+'Filleul 3'!Y19+'Filleul 4'!Y19+'Filleul 5'!Y19+'Filleul 6'!Y19+'Filleul 7'!Y19+'Filleul 8'!Y19+'Filleul 9'!Y19+'Filleul 10'!Y19</f>
        <v>0</v>
      </c>
      <c r="Z19" s="157"/>
      <c r="AA19" s="255" t="s">
        <v>33</v>
      </c>
      <c r="AC19" s="179">
        <v>26</v>
      </c>
      <c r="AD19" s="231">
        <f>Ambassadeur!AD19+'Filleul 1'!AD19+'Filleul 2'!AD19+'Filleul 3'!AD19+'Filleul 4'!AD19+'Filleul 5'!AD19+'Filleul 6'!AD19+'Filleul 7'!AD19+'Filleul 8'!AD19+'Filleul 9'!AD19+'Filleul 10'!AD19</f>
        <v>0</v>
      </c>
      <c r="AE19" s="179">
        <v>59.1</v>
      </c>
      <c r="AF19" s="231">
        <f>Ambassadeur!AF19+'Filleul 1'!AF19+'Filleul 2'!AF19+'Filleul 3'!AF19+'Filleul 4'!AF19+'Filleul 5'!AF19+'Filleul 6'!AF19+'Filleul 7'!AF19+'Filleul 8'!AF19+'Filleul 9'!AF19+'Filleul 10'!AF19</f>
        <v>0</v>
      </c>
      <c r="AH19" s="176"/>
      <c r="AJ19" s="173"/>
      <c r="AK19" s="174"/>
      <c r="AL19" s="174"/>
      <c r="AM19" s="175"/>
      <c r="AO19" s="241">
        <f>I19*H19+K19*J19+R19*Q19+W19*V19+Y19*X19+AD19*AC19+AF19*AE19</f>
        <v>0</v>
      </c>
    </row>
    <row r="20" spans="1:43" s="131" customFormat="1" ht="50" customHeight="1">
      <c r="A20" s="263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231">
        <f>Ambassadeur!I20+'Filleul 1'!I20+'Filleul 2'!I20+'Filleul 3'!I20+'Filleul 4'!I20+'Filleul 5'!I20+'Filleul 6'!I20+'Filleul 7'!I20+'Filleul 8'!I20+'Filleul 9'!I20+'Filleul 10'!I20</f>
        <v>0</v>
      </c>
      <c r="J20" s="174"/>
      <c r="K20" s="180"/>
      <c r="L20" s="151"/>
      <c r="M20" s="178">
        <v>2016</v>
      </c>
      <c r="N20" s="131">
        <v>2016</v>
      </c>
      <c r="O20" s="179">
        <v>21.5</v>
      </c>
      <c r="P20" s="231">
        <f>Ambassadeur!P20+'Filleul 1'!P20+'Filleul 2'!P20+'Filleul 3'!P20+'Filleul 4'!P20+'Filleul 5'!P20+'Filleul 6'!P20+'Filleul 7'!P20+'Filleul 8'!P20+'Filleul 9'!P20+'Filleul 10'!P20</f>
        <v>0</v>
      </c>
      <c r="Q20" s="165"/>
      <c r="R20" s="175"/>
      <c r="S20" s="156"/>
      <c r="T20" s="178">
        <v>2015</v>
      </c>
      <c r="V20" s="179">
        <v>23.7</v>
      </c>
      <c r="W20" s="231">
        <f>Ambassadeur!W20+'Filleul 1'!W20+'Filleul 2'!W20+'Filleul 3'!W20+'Filleul 4'!W20+'Filleul 5'!W20+'Filleul 6'!W20+'Filleul 7'!W20+'Filleul 8'!W20+'Filleul 9'!W20+'Filleul 10'!W20</f>
        <v>0</v>
      </c>
      <c r="X20" s="174"/>
      <c r="Y20" s="175"/>
      <c r="Z20" s="157"/>
      <c r="AA20" s="176"/>
      <c r="AC20" s="173"/>
      <c r="AD20" s="174"/>
      <c r="AE20" s="174"/>
      <c r="AF20" s="175"/>
      <c r="AH20" s="176"/>
      <c r="AJ20" s="173"/>
      <c r="AK20" s="174"/>
      <c r="AL20" s="174"/>
      <c r="AM20" s="175"/>
      <c r="AO20" s="241">
        <f>I20*H20+P20*O20+W20*V20</f>
        <v>0</v>
      </c>
    </row>
    <row r="21" spans="1:43" s="131" customFormat="1" ht="50" customHeight="1">
      <c r="A21" s="263"/>
      <c r="C21" s="100" t="s">
        <v>7</v>
      </c>
      <c r="D21" s="85" t="s">
        <v>36</v>
      </c>
      <c r="E21" s="6"/>
      <c r="F21" s="103">
        <v>2022</v>
      </c>
      <c r="G21" s="147"/>
      <c r="H21" s="148">
        <v>8.8000000000000007</v>
      </c>
      <c r="I21" s="231">
        <f>Ambassadeur!I21+'Filleul 1'!I21+'Filleul 2'!I21+'Filleul 3'!I21+'Filleul 4'!I21+'Filleul 5'!I21+'Filleul 6'!I21+'Filleul 7'!I21+'Filleul 8'!I21+'Filleul 9'!I21+'Filleul 10'!I21</f>
        <v>0</v>
      </c>
      <c r="J21" s="174"/>
      <c r="K21" s="180"/>
      <c r="L21" s="151"/>
      <c r="M21" s="169">
        <v>2020</v>
      </c>
      <c r="O21" s="179">
        <v>11.6</v>
      </c>
      <c r="P21" s="231">
        <f>Ambassadeur!P21+'Filleul 1'!P21+'Filleul 2'!P21+'Filleul 3'!P21+'Filleul 4'!P21+'Filleul 5'!P21+'Filleul 6'!P21+'Filleul 7'!P21+'Filleul 8'!P21+'Filleul 9'!P21+'Filleul 10'!P21</f>
        <v>0</v>
      </c>
      <c r="Q21" s="174"/>
      <c r="R21" s="175"/>
      <c r="S21" s="156"/>
      <c r="T21" s="178">
        <v>2017</v>
      </c>
      <c r="V21" s="179">
        <v>15.5</v>
      </c>
      <c r="W21" s="231">
        <f>Ambassadeur!W21+'Filleul 1'!W21+'Filleul 2'!W21+'Filleul 3'!W21+'Filleul 4'!W21+'Filleul 5'!W21+'Filleul 6'!W21+'Filleul 7'!W21+'Filleul 8'!W21+'Filleul 9'!W21+'Filleul 10'!W21</f>
        <v>0</v>
      </c>
      <c r="X21" s="174"/>
      <c r="Y21" s="175"/>
      <c r="Z21" s="157"/>
      <c r="AA21" s="176"/>
      <c r="AC21" s="173"/>
      <c r="AD21" s="174"/>
      <c r="AE21" s="174"/>
      <c r="AF21" s="175"/>
      <c r="AH21" s="176"/>
      <c r="AJ21" s="173"/>
      <c r="AK21" s="174"/>
      <c r="AL21" s="174"/>
      <c r="AM21" s="175"/>
      <c r="AO21" s="241">
        <f>I21*H21+P21*O21+W21*V21</f>
        <v>0</v>
      </c>
    </row>
    <row r="22" spans="1:43" s="131" customFormat="1" ht="50" customHeight="1">
      <c r="A22" s="263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231">
        <f>Ambassadeur!I22+'Filleul 1'!I22+'Filleul 2'!I22+'Filleul 3'!I22+'Filleul 4'!I22+'Filleul 5'!I22+'Filleul 6'!I22+'Filleul 7'!I22+'Filleul 8'!I22+'Filleul 9'!I22+'Filleul 10'!I22</f>
        <v>0</v>
      </c>
      <c r="J22" s="179">
        <v>32.200000000000003</v>
      </c>
      <c r="K22" s="231">
        <f>Ambassadeur!K22+'Filleul 1'!K22+'Filleul 2'!K22+'Filleul 3'!K22+'Filleul 4'!K22+'Filleul 5'!K22+'Filleul 6'!K22+'Filleul 7'!K22+'Filleul 8'!K22+'Filleul 9'!K22+'Filleul 10'!K22</f>
        <v>0</v>
      </c>
      <c r="L22" s="151"/>
      <c r="M22" s="169">
        <v>2020</v>
      </c>
      <c r="O22" s="179">
        <v>16.399999999999999</v>
      </c>
      <c r="P22" s="231">
        <f>Ambassadeur!P22+'Filleul 1'!P22+'Filleul 2'!P22+'Filleul 3'!P22+'Filleul 4'!P22+'Filleul 5'!P22+'Filleul 6'!P22+'Filleul 7'!P22+'Filleul 8'!P22+'Filleul 9'!P22+'Filleul 10'!P22</f>
        <v>0</v>
      </c>
      <c r="Q22" s="179">
        <v>38.6</v>
      </c>
      <c r="R22" s="231">
        <f>Ambassadeur!R22+'Filleul 1'!R22+'Filleul 2'!R22+'Filleul 3'!R22+'Filleul 4'!R22+'Filleul 5'!R22+'Filleul 6'!R22+'Filleul 7'!R22+'Filleul 8'!R22+'Filleul 9'!R22+'Filleul 10'!R22</f>
        <v>0</v>
      </c>
      <c r="S22" s="156"/>
      <c r="T22" s="178">
        <v>2018</v>
      </c>
      <c r="V22" s="173"/>
      <c r="W22" s="174"/>
      <c r="X22" s="179">
        <v>46.4</v>
      </c>
      <c r="Y22" s="231">
        <f>Ambassadeur!Y22+'Filleul 1'!Y22+'Filleul 2'!Y22+'Filleul 3'!Y22+'Filleul 4'!Y22+'Filleul 5'!Y22+'Filleul 6'!Y22+'Filleul 7'!Y22+'Filleul 8'!Y22+'Filleul 9'!Y22+'Filleul 10'!Y22</f>
        <v>0</v>
      </c>
      <c r="Z22" s="157"/>
      <c r="AA22" s="178">
        <v>2017</v>
      </c>
      <c r="AC22" s="179">
        <v>26.1</v>
      </c>
      <c r="AD22" s="231">
        <f>Ambassadeur!AD22+'Filleul 1'!AD22+'Filleul 2'!AD22+'Filleul 3'!AD22+'Filleul 4'!AD22+'Filleul 5'!AD22+'Filleul 6'!AD22+'Filleul 7'!AD22+'Filleul 8'!AD22+'Filleul 9'!AD22+'Filleul 10'!AD22</f>
        <v>0</v>
      </c>
      <c r="AE22" s="174"/>
      <c r="AF22" s="175"/>
      <c r="AH22" s="176"/>
      <c r="AJ22" s="173"/>
      <c r="AK22" s="174"/>
      <c r="AL22" s="174"/>
      <c r="AM22" s="175"/>
      <c r="AO22" s="241">
        <f>I22*H22+K22*J22+P22*O22+R22*Q22+Y22*X22+AD22*AC22</f>
        <v>0</v>
      </c>
    </row>
    <row r="23" spans="1:43" s="131" customFormat="1" ht="50" customHeight="1">
      <c r="A23" s="263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231">
        <f>Ambassadeur!I23+'Filleul 1'!I23+'Filleul 2'!I23+'Filleul 3'!I23+'Filleul 4'!I23+'Filleul 5'!I23+'Filleul 6'!I23+'Filleul 7'!I23+'Filleul 8'!I23+'Filleul 9'!I23+'Filleul 10'!I23</f>
        <v>0</v>
      </c>
      <c r="J23" s="179">
        <v>31.4</v>
      </c>
      <c r="K23" s="231">
        <f>Ambassadeur!K23+'Filleul 1'!K23+'Filleul 2'!K23+'Filleul 3'!K23+'Filleul 4'!K23+'Filleul 5'!K23+'Filleul 6'!K23+'Filleul 7'!K23+'Filleul 8'!K23+'Filleul 9'!K23+'Filleul 10'!K23</f>
        <v>0</v>
      </c>
      <c r="L23" s="151"/>
      <c r="M23" s="178">
        <v>2021</v>
      </c>
      <c r="O23" s="179">
        <v>15.3</v>
      </c>
      <c r="P23" s="231">
        <f>Ambassadeur!P23+'Filleul 1'!P23+'Filleul 2'!P23+'Filleul 3'!P23+'Filleul 4'!P23+'Filleul 5'!P23+'Filleul 6'!P23+'Filleul 7'!P23+'Filleul 8'!P23+'Filleul 9'!P23+'Filleul 10'!P23</f>
        <v>0</v>
      </c>
      <c r="Q23" s="174"/>
      <c r="R23" s="175"/>
      <c r="S23" s="156"/>
      <c r="T23" s="178">
        <v>2020</v>
      </c>
      <c r="V23" s="179">
        <v>17.600000000000001</v>
      </c>
      <c r="W23" s="231">
        <f>Ambassadeur!W23+'Filleul 1'!W23+'Filleul 2'!W23+'Filleul 3'!W23+'Filleul 4'!W23+'Filleul 5'!W23+'Filleul 6'!W23+'Filleul 7'!W23+'Filleul 8'!W23+'Filleul 9'!W23+'Filleul 10'!W23</f>
        <v>0</v>
      </c>
      <c r="X23" s="179">
        <v>41.5</v>
      </c>
      <c r="Y23" s="231">
        <f>Ambassadeur!Y23+'Filleul 1'!Y23+'Filleul 2'!Y23+'Filleul 3'!Y23+'Filleul 4'!Y23+'Filleul 5'!Y23+'Filleul 6'!Y23+'Filleul 7'!Y23+'Filleul 8'!Y23+'Filleul 9'!Y23+'Filleul 10'!Y23</f>
        <v>0</v>
      </c>
      <c r="Z23" s="157"/>
      <c r="AA23" s="178">
        <v>2019</v>
      </c>
      <c r="AC23" s="165"/>
      <c r="AD23" s="167"/>
      <c r="AE23" s="179">
        <v>45.7</v>
      </c>
      <c r="AF23" s="231">
        <f>Ambassadeur!AF23+'Filleul 1'!AF23+'Filleul 2'!AF23+'Filleul 3'!AF23+'Filleul 4'!AF23+'Filleul 5'!AF23+'Filleul 6'!AF23+'Filleul 7'!AF23+'Filleul 8'!AF23+'Filleul 9'!AF23+'Filleul 10'!AF23</f>
        <v>0</v>
      </c>
      <c r="AH23" s="176"/>
      <c r="AJ23" s="173"/>
      <c r="AK23" s="174"/>
      <c r="AL23" s="174"/>
      <c r="AM23" s="175"/>
      <c r="AO23" s="241">
        <f>I23*H23+K23*J23+P23*O23+W23*V23+Y23*X23+AF23*AE23</f>
        <v>0</v>
      </c>
    </row>
    <row r="24" spans="1:43" s="131" customFormat="1" ht="50" customHeight="1">
      <c r="A24" s="263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231">
        <f>Ambassadeur!I24+'Filleul 1'!I24+'Filleul 2'!I24+'Filleul 3'!I24+'Filleul 4'!I24+'Filleul 5'!I24+'Filleul 6'!I24+'Filleul 7'!I24+'Filleul 8'!I24+'Filleul 9'!I24+'Filleul 10'!I24</f>
        <v>0</v>
      </c>
      <c r="J24" s="174"/>
      <c r="K24" s="175"/>
      <c r="L24" s="151"/>
      <c r="M24" s="178">
        <v>2018</v>
      </c>
      <c r="O24" s="179">
        <v>28.9</v>
      </c>
      <c r="P24" s="231">
        <f>Ambassadeur!P24+'Filleul 1'!P24+'Filleul 2'!P24+'Filleul 3'!P24+'Filleul 4'!P24+'Filleul 5'!P24+'Filleul 6'!P24+'Filleul 7'!P24+'Filleul 8'!P24+'Filleul 9'!P24+'Filleul 10'!P24</f>
        <v>0</v>
      </c>
      <c r="Q24" s="174"/>
      <c r="R24" s="175"/>
      <c r="S24" s="156"/>
      <c r="T24" s="164"/>
      <c r="V24" s="165"/>
      <c r="W24" s="166"/>
      <c r="X24" s="166"/>
      <c r="Y24" s="167"/>
      <c r="Z24" s="157"/>
      <c r="AA24" s="164"/>
      <c r="AC24" s="173"/>
      <c r="AD24" s="174"/>
      <c r="AE24" s="166"/>
      <c r="AF24" s="167"/>
      <c r="AH24" s="176"/>
      <c r="AJ24" s="173"/>
      <c r="AK24" s="174"/>
      <c r="AL24" s="174"/>
      <c r="AM24" s="175"/>
      <c r="AO24" s="241">
        <f>I24*H24+P24*O24</f>
        <v>0</v>
      </c>
    </row>
    <row r="25" spans="1:43" s="131" customFormat="1" ht="50" customHeight="1">
      <c r="A25" s="263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231">
        <f>Ambassadeur!I25+'Filleul 1'!I25+'Filleul 2'!I25+'Filleul 3'!I25+'Filleul 4'!I25+'Filleul 5'!I25+'Filleul 6'!I25+'Filleul 7'!I25+'Filleul 8'!I25+'Filleul 9'!I25+'Filleul 10'!I25</f>
        <v>0</v>
      </c>
      <c r="J25" s="174"/>
      <c r="K25" s="175"/>
      <c r="L25" s="151"/>
      <c r="M25" s="164"/>
      <c r="O25" s="165"/>
      <c r="P25" s="166"/>
      <c r="Q25" s="174"/>
      <c r="R25" s="175"/>
      <c r="S25" s="156"/>
      <c r="T25" s="172"/>
      <c r="V25" s="173"/>
      <c r="W25" s="174"/>
      <c r="X25" s="174"/>
      <c r="Y25" s="175"/>
      <c r="Z25" s="157"/>
      <c r="AA25" s="172"/>
      <c r="AC25" s="173"/>
      <c r="AD25" s="174"/>
      <c r="AE25" s="174"/>
      <c r="AF25" s="175"/>
      <c r="AH25" s="176"/>
      <c r="AJ25" s="173"/>
      <c r="AK25" s="174"/>
      <c r="AL25" s="174"/>
      <c r="AM25" s="175"/>
      <c r="AO25" s="241">
        <f>I25*H25</f>
        <v>0</v>
      </c>
    </row>
    <row r="26" spans="1:43" s="131" customFormat="1" ht="50" customHeight="1">
      <c r="A26" s="263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231">
        <f>Ambassadeur!I26+'Filleul 1'!I26+'Filleul 2'!I26+'Filleul 3'!I26+'Filleul 4'!I26+'Filleul 5'!I26+'Filleul 6'!I26+'Filleul 7'!I26+'Filleul 8'!I26+'Filleul 9'!I26+'Filleul 10'!I26</f>
        <v>0</v>
      </c>
      <c r="J26" s="174"/>
      <c r="K26" s="175"/>
      <c r="L26" s="151"/>
      <c r="M26" s="172"/>
      <c r="O26" s="173"/>
      <c r="P26" s="174"/>
      <c r="Q26" s="174"/>
      <c r="R26" s="175"/>
      <c r="S26" s="156"/>
      <c r="T26" s="172"/>
      <c r="V26" s="173"/>
      <c r="W26" s="174"/>
      <c r="X26" s="174"/>
      <c r="Y26" s="175"/>
      <c r="Z26" s="157"/>
      <c r="AA26" s="176"/>
      <c r="AC26" s="173"/>
      <c r="AD26" s="174"/>
      <c r="AE26" s="174"/>
      <c r="AF26" s="175"/>
      <c r="AH26" s="176"/>
      <c r="AJ26" s="173"/>
      <c r="AK26" s="174"/>
      <c r="AL26" s="174"/>
      <c r="AM26" s="175"/>
      <c r="AO26" s="241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231">
        <f>Ambassadeur!I27+'Filleul 1'!I27+'Filleul 2'!I27+'Filleul 3'!I27+'Filleul 4'!I27+'Filleul 5'!I27+'Filleul 6'!I27+'Filleul 7'!I27+'Filleul 8'!I27+'Filleul 9'!I27+'Filleul 10'!I27</f>
        <v>0</v>
      </c>
      <c r="J27" s="17"/>
      <c r="K27" s="18" t="s">
        <v>53</v>
      </c>
      <c r="L27" s="7"/>
      <c r="M27" s="29"/>
      <c r="O27" s="65"/>
      <c r="P27" s="63"/>
      <c r="Q27" s="63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241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231">
        <f>Ambassadeur!I28+'Filleul 1'!I28+'Filleul 2'!I28+'Filleul 3'!I28+'Filleul 4'!I28+'Filleul 5'!I28+'Filleul 6'!I28+'Filleul 7'!I28+'Filleul 8'!I28+'Filleul 9'!I28+'Filleul 10'!I28</f>
        <v>0</v>
      </c>
      <c r="J28" s="17"/>
      <c r="K28" s="18"/>
      <c r="L28" s="7"/>
      <c r="M28" s="29"/>
      <c r="O28" s="65"/>
      <c r="P28" s="63"/>
      <c r="Q28" s="63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241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231">
        <f>Ambassadeur!I29+'Filleul 1'!I29+'Filleul 2'!I29+'Filleul 3'!I29+'Filleul 4'!I29+'Filleul 5'!I29+'Filleul 6'!I29+'Filleul 7'!I29+'Filleul 8'!I29+'Filleul 9'!I29+'Filleul 10'!I29</f>
        <v>0</v>
      </c>
      <c r="J29" s="246"/>
      <c r="K29" s="247"/>
      <c r="L29" s="7"/>
      <c r="M29" s="30"/>
      <c r="O29" s="70"/>
      <c r="P29" s="68"/>
      <c r="Q29" s="68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241">
        <f>I29*H29</f>
        <v>0</v>
      </c>
    </row>
    <row r="30" spans="1:43" s="1" customFormat="1" ht="6" customHeight="1" thickBot="1">
      <c r="C30" s="260"/>
      <c r="D30" s="3"/>
      <c r="F30" s="2"/>
      <c r="H30" s="60"/>
      <c r="M30" s="2"/>
      <c r="T30" s="2"/>
      <c r="AA30" s="2"/>
      <c r="AH30" s="2"/>
      <c r="AO30" s="48"/>
    </row>
    <row r="31" spans="1:43" customFormat="1" ht="36" customHeight="1" thickBot="1">
      <c r="A31" s="288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231">
        <f>Ambassadeur!I31+'Filleul 1'!I31+'Filleul 2'!I31+'Filleul 3'!I31+'Filleul 4'!I31+'Filleul 5'!I31+'Filleul 6'!I31+'Filleul 7'!I31+'Filleul 8'!I31+'Filleul 9'!I31+'Filleul 10'!I31</f>
        <v>0</v>
      </c>
      <c r="J31" s="115"/>
      <c r="K31" s="116"/>
      <c r="L31" s="7"/>
      <c r="M31" s="39"/>
      <c r="N31" s="94"/>
      <c r="O31" s="73"/>
      <c r="P31" s="71"/>
      <c r="Q31" s="71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289"/>
      <c r="B32" s="131"/>
      <c r="C32" s="181" t="s">
        <v>17</v>
      </c>
      <c r="D32" s="182" t="s">
        <v>61</v>
      </c>
      <c r="E32" s="145"/>
      <c r="F32" s="146" t="s">
        <v>52</v>
      </c>
      <c r="G32" s="147"/>
      <c r="H32" s="148">
        <v>8.4</v>
      </c>
      <c r="I32" s="231">
        <f>Ambassadeur!I32+'Filleul 1'!I32+'Filleul 2'!I32+'Filleul 3'!I32+'Filleul 4'!I32+'Filleul 5'!I32+'Filleul 6'!I32+'Filleul 7'!I32+'Filleul 8'!I32+'Filleul 9'!I32+'Filleul 10'!I32</f>
        <v>0</v>
      </c>
      <c r="J32" s="246"/>
      <c r="K32" s="247"/>
      <c r="L32" s="151"/>
      <c r="M32" s="211"/>
      <c r="N32" s="131"/>
      <c r="O32" s="256"/>
      <c r="P32" s="257"/>
      <c r="Q32" s="257"/>
      <c r="R32" s="258"/>
      <c r="S32" s="156"/>
      <c r="T32" s="211"/>
      <c r="U32" s="131"/>
      <c r="V32" s="256"/>
      <c r="W32" s="257"/>
      <c r="X32" s="257"/>
      <c r="Y32" s="258"/>
      <c r="Z32" s="151"/>
      <c r="AA32" s="211"/>
      <c r="AB32" s="131"/>
      <c r="AC32" s="256"/>
      <c r="AD32" s="257"/>
      <c r="AE32" s="257"/>
      <c r="AF32" s="258"/>
      <c r="AH32" s="211"/>
      <c r="AI32" s="131"/>
      <c r="AJ32" s="256"/>
      <c r="AK32" s="257"/>
      <c r="AL32" s="257"/>
      <c r="AM32" s="258"/>
      <c r="AO32" s="240">
        <f>I32*H32</f>
        <v>0</v>
      </c>
    </row>
    <row r="33" spans="1:41" ht="5" customHeight="1" thickBot="1">
      <c r="G33" s="183"/>
      <c r="H33" s="184"/>
      <c r="I33" s="232"/>
      <c r="J33" s="185"/>
      <c r="K33" s="185"/>
      <c r="M33" s="123"/>
      <c r="O33" s="185"/>
      <c r="P33" s="185"/>
      <c r="Q33" s="185"/>
      <c r="R33" s="185"/>
      <c r="T33" s="123"/>
      <c r="V33" s="185"/>
      <c r="W33" s="185"/>
      <c r="X33" s="185"/>
      <c r="Y33" s="185"/>
      <c r="AA33" s="123"/>
      <c r="AC33" s="185"/>
      <c r="AD33" s="185"/>
      <c r="AE33" s="185"/>
      <c r="AF33" s="185"/>
      <c r="AH33" s="123"/>
      <c r="AJ33" s="185"/>
      <c r="AK33" s="185"/>
      <c r="AL33" s="185"/>
      <c r="AM33" s="185"/>
      <c r="AO33" s="243"/>
    </row>
    <row r="34" spans="1:41" ht="50" customHeight="1">
      <c r="A34" s="264" t="s">
        <v>16</v>
      </c>
      <c r="B34" s="131"/>
      <c r="C34" s="22" t="s">
        <v>18</v>
      </c>
      <c r="D34" s="87" t="s">
        <v>41</v>
      </c>
      <c r="E34" s="6"/>
      <c r="F34" s="27"/>
      <c r="G34" s="94"/>
      <c r="H34" s="59">
        <v>8.1</v>
      </c>
      <c r="I34" s="231">
        <f>Ambassadeur!I34+'Filleul 1'!I34+'Filleul 2'!I34+'Filleul 3'!I34+'Filleul 4'!I34+'Filleul 5'!I34+'Filleul 6'!I34+'Filleul 7'!I34+'Filleul 8'!I34+'Filleul 9'!I34+'Filleul 10'!I34</f>
        <v>0</v>
      </c>
      <c r="J34" s="186"/>
      <c r="K34" s="187"/>
      <c r="L34" s="151"/>
      <c r="M34" s="164"/>
      <c r="N34" s="131"/>
      <c r="O34" s="188"/>
      <c r="P34" s="186"/>
      <c r="Q34" s="186"/>
      <c r="R34" s="187"/>
      <c r="S34" s="156"/>
      <c r="T34" s="189"/>
      <c r="U34" s="131"/>
      <c r="V34" s="188"/>
      <c r="W34" s="186"/>
      <c r="X34" s="186"/>
      <c r="Y34" s="187"/>
      <c r="Z34" s="151"/>
      <c r="AA34" s="189"/>
      <c r="AB34" s="131"/>
      <c r="AC34" s="188"/>
      <c r="AD34" s="186"/>
      <c r="AE34" s="186"/>
      <c r="AF34" s="187"/>
      <c r="AH34" s="189"/>
      <c r="AI34" s="131"/>
      <c r="AJ34" s="188"/>
      <c r="AK34" s="186"/>
      <c r="AL34" s="186"/>
      <c r="AM34" s="187"/>
      <c r="AO34" s="240">
        <f>I34*H34</f>
        <v>0</v>
      </c>
    </row>
    <row r="35" spans="1:41" ht="50" customHeight="1">
      <c r="A35" s="265"/>
      <c r="B35" s="131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231">
        <f>Ambassadeur!I35+'Filleul 1'!I35+'Filleul 2'!I35+'Filleul 3'!I35+'Filleul 4'!I35+'Filleul 5'!I35+'Filleul 6'!I35+'Filleul 7'!I35+'Filleul 8'!I35+'Filleul 9'!I35+'Filleul 10'!I35</f>
        <v>0</v>
      </c>
      <c r="J35" s="190"/>
      <c r="K35" s="191"/>
      <c r="L35" s="151"/>
      <c r="M35" s="172"/>
      <c r="N35" s="131"/>
      <c r="O35" s="192"/>
      <c r="P35" s="190"/>
      <c r="Q35" s="190"/>
      <c r="R35" s="191"/>
      <c r="S35" s="156"/>
      <c r="T35" s="193"/>
      <c r="U35" s="131"/>
      <c r="V35" s="192"/>
      <c r="W35" s="190"/>
      <c r="X35" s="190"/>
      <c r="Y35" s="191"/>
      <c r="Z35" s="151"/>
      <c r="AA35" s="193"/>
      <c r="AB35" s="131"/>
      <c r="AC35" s="192"/>
      <c r="AD35" s="190"/>
      <c r="AE35" s="190"/>
      <c r="AF35" s="191"/>
      <c r="AH35" s="193"/>
      <c r="AI35" s="131"/>
      <c r="AJ35" s="192"/>
      <c r="AK35" s="190"/>
      <c r="AL35" s="190"/>
      <c r="AM35" s="191"/>
      <c r="AO35" s="240">
        <f>I35*H35</f>
        <v>0</v>
      </c>
    </row>
    <row r="36" spans="1:41" ht="50" customHeight="1">
      <c r="A36" s="265"/>
      <c r="B36" s="131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231">
        <f>Ambassadeur!I36+'Filleul 1'!I36+'Filleul 2'!I36+'Filleul 3'!I36+'Filleul 4'!I36+'Filleul 5'!I36+'Filleul 6'!I36+'Filleul 7'!I36+'Filleul 8'!I36+'Filleul 9'!I36+'Filleul 10'!I36</f>
        <v>0</v>
      </c>
      <c r="J36" s="190"/>
      <c r="K36" s="191"/>
      <c r="L36" s="151"/>
      <c r="M36" s="178">
        <v>2017</v>
      </c>
      <c r="N36" s="131"/>
      <c r="O36" s="194"/>
      <c r="P36" s="190"/>
      <c r="Q36" s="179">
        <v>39.4</v>
      </c>
      <c r="R36" s="231">
        <f>Ambassadeur!R36+'Filleul 1'!R36+'Filleul 2'!R36+'Filleul 3'!R36+'Filleul 4'!R36+'Filleul 5'!R36+'Filleul 6'!R36+'Filleul 7'!R36+'Filleul 8'!R36+'Filleul 9'!R36+'Filleul 10'!R36</f>
        <v>0</v>
      </c>
      <c r="S36" s="156"/>
      <c r="T36" s="193"/>
      <c r="U36" s="131"/>
      <c r="V36" s="194"/>
      <c r="W36" s="190"/>
      <c r="X36" s="190"/>
      <c r="Y36" s="191"/>
      <c r="Z36" s="151"/>
      <c r="AA36" s="193"/>
      <c r="AB36" s="131"/>
      <c r="AC36" s="194"/>
      <c r="AD36" s="190"/>
      <c r="AE36" s="190"/>
      <c r="AF36" s="191"/>
      <c r="AH36" s="193"/>
      <c r="AI36" s="131"/>
      <c r="AJ36" s="194"/>
      <c r="AK36" s="190"/>
      <c r="AL36" s="190"/>
      <c r="AM36" s="191"/>
      <c r="AO36" s="240">
        <f>I36*H36+R36*Q36</f>
        <v>0</v>
      </c>
    </row>
    <row r="37" spans="1:41" ht="50" customHeight="1">
      <c r="A37" s="265"/>
      <c r="B37" s="131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231">
        <f>Ambassadeur!I37+'Filleul 1'!I37+'Filleul 2'!I37+'Filleul 3'!I37+'Filleul 4'!I37+'Filleul 5'!I37+'Filleul 6'!I37+'Filleul 7'!I37+'Filleul 8'!I37+'Filleul 9'!I37+'Filleul 10'!I37</f>
        <v>0</v>
      </c>
      <c r="J37" s="179">
        <v>26.6</v>
      </c>
      <c r="K37" s="231">
        <f>Ambassadeur!K37+'Filleul 1'!K37+'Filleul 2'!K37+'Filleul 3'!K37+'Filleul 4'!K37+'Filleul 5'!K37+'Filleul 6'!K37+'Filleul 7'!K37+'Filleul 8'!K37+'Filleul 9'!K37+'Filleul 10'!K37</f>
        <v>0</v>
      </c>
      <c r="L37" s="195"/>
      <c r="M37" s="178">
        <v>2021</v>
      </c>
      <c r="N37" s="131"/>
      <c r="O37" s="196">
        <v>12.5</v>
      </c>
      <c r="P37" s="231">
        <f>Ambassadeur!P37+'Filleul 1'!P37+'Filleul 2'!P37+'Filleul 3'!P37+'Filleul 4'!P37+'Filleul 5'!P37+'Filleul 6'!P37+'Filleul 7'!P37+'Filleul 8'!P37+'Filleul 9'!P37+'Filleul 10'!P37</f>
        <v>0</v>
      </c>
      <c r="Q37" s="198">
        <v>30.6</v>
      </c>
      <c r="R37" s="231">
        <f>Ambassadeur!R37+'Filleul 1'!R37+'Filleul 2'!R37+'Filleul 3'!R37+'Filleul 4'!R37+'Filleul 5'!R37+'Filleul 6'!R37+'Filleul 7'!R37+'Filleul 8'!R37+'Filleul 9'!R37+'Filleul 10'!R37</f>
        <v>0</v>
      </c>
      <c r="S37" s="156"/>
      <c r="T37" s="178">
        <v>2020</v>
      </c>
      <c r="U37" s="131"/>
      <c r="V37" s="196">
        <v>14.4</v>
      </c>
      <c r="W37" s="231">
        <f>Ambassadeur!W37+'Filleul 1'!W37+'Filleul 2'!W37+'Filleul 3'!W37+'Filleul 4'!W37+'Filleul 5'!W37+'Filleul 6'!W37+'Filleul 7'!W37+'Filleul 8'!W37+'Filleul 9'!W37+'Filleul 10'!W37</f>
        <v>0</v>
      </c>
      <c r="X37" s="190"/>
      <c r="Y37" s="191"/>
      <c r="Z37" s="156"/>
      <c r="AA37" s="178">
        <v>2017</v>
      </c>
      <c r="AB37" s="131"/>
      <c r="AC37" s="196">
        <v>19.2</v>
      </c>
      <c r="AD37" s="231" t="e">
        <f>Ambassadeur!#REF!+'Filleul 1'!AD37+'Filleul 2'!AD37+'Filleul 3'!AD37+'Filleul 4'!AD37+'Filleul 5'!AD37+'Filleul 6'!AD37+'Filleul 7'!AD37+'Filleul 8'!AD37+'Filleul 9'!AD37+'Filleul 10'!AD37</f>
        <v>#REF!</v>
      </c>
      <c r="AE37" s="179">
        <v>46.8</v>
      </c>
      <c r="AF37" s="231">
        <f>Ambassadeur!AF37+'Filleul 1'!AF37+'Filleul 2'!AF37+'Filleul 3'!AF37+'Filleul 4'!AF37+'Filleul 5'!AF37+'Filleul 6'!AF37+'Filleul 7'!AF37+'Filleul 8'!AF37+'Filleul 9'!AF37+'Filleul 10'!AF37</f>
        <v>0</v>
      </c>
      <c r="AH37" s="178">
        <v>2016</v>
      </c>
      <c r="AI37" s="131"/>
      <c r="AJ37" s="194"/>
      <c r="AK37" s="190"/>
      <c r="AL37" s="179">
        <v>51.5</v>
      </c>
      <c r="AM37" s="231">
        <f>Ambassadeur!AM37+'Filleul 1'!AM37+'Filleul 2'!AM37+'Filleul 3'!AM37+'Filleul 4'!AM37+'Filleul 5'!AM37+'Filleul 6'!AM37+'Filleul 7'!AM37+'Filleul 8'!AM37+'Filleul 9'!AM37+'Filleul 10'!AM37</f>
        <v>0</v>
      </c>
      <c r="AO37" s="241" t="e">
        <f>I37*H37+K37*J37+P37*O37+R37*Q37+W37*V37+AD37*AC37+AF37*AE37+AK37*AJ37+AM37*AL37</f>
        <v>#REF!</v>
      </c>
    </row>
    <row r="38" spans="1:41" ht="50" customHeight="1">
      <c r="A38" s="265"/>
      <c r="B38" s="131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231">
        <f>Ambassadeur!I38+'Filleul 1'!I38+'Filleul 2'!I38+'Filleul 3'!I38+'Filleul 4'!I38+'Filleul 5'!I38+'Filleul 6'!I38+'Filleul 7'!I38+'Filleul 8'!I38+'Filleul 9'!I38+'Filleul 10'!I38</f>
        <v>0</v>
      </c>
      <c r="J38" s="190"/>
      <c r="K38" s="191"/>
      <c r="L38" s="151"/>
      <c r="M38" s="178">
        <v>2018</v>
      </c>
      <c r="N38" s="131"/>
      <c r="O38" s="194"/>
      <c r="P38" s="190"/>
      <c r="Q38" s="179">
        <v>42.6</v>
      </c>
      <c r="R38" s="231">
        <f>Ambassadeur!R38+'Filleul 1'!R38+'Filleul 2'!R38+'Filleul 3'!R38+'Filleul 4'!R38+'Filleul 5'!R38+'Filleul 6'!R38+'Filleul 7'!R38+'Filleul 8'!R38+'Filleul 9'!R38+'Filleul 10'!R38</f>
        <v>0</v>
      </c>
      <c r="S38" s="156"/>
      <c r="T38" s="178">
        <v>2017</v>
      </c>
      <c r="U38" s="131"/>
      <c r="V38" s="196">
        <v>19.2</v>
      </c>
      <c r="W38" s="231">
        <f>Ambassadeur!W38+'Filleul 1'!W38+'Filleul 2'!W38+'Filleul 3'!W38+'Filleul 4'!W38+'Filleul 5'!W38+'Filleul 6'!W38+'Filleul 7'!W38+'Filleul 8'!W38+'Filleul 9'!W38+'Filleul 10'!W38</f>
        <v>0</v>
      </c>
      <c r="X38" s="198">
        <v>46.8</v>
      </c>
      <c r="Y38" s="231">
        <f>Ambassadeur!Y38+'Filleul 1'!Y38+'Filleul 2'!Y38+'Filleul 3'!Y38+'Filleul 4'!Y38+'Filleul 5'!Y38+'Filleul 6'!Y38+'Filleul 7'!Y38+'Filleul 8'!Y38+'Filleul 9'!Y38+'Filleul 10'!Y38</f>
        <v>0</v>
      </c>
      <c r="Z38" s="151"/>
      <c r="AA38" s="172"/>
      <c r="AB38" s="131"/>
      <c r="AC38" s="192"/>
      <c r="AD38" s="233"/>
      <c r="AE38" s="190"/>
      <c r="AF38" s="191"/>
      <c r="AH38" s="172"/>
      <c r="AI38" s="131"/>
      <c r="AJ38" s="192"/>
      <c r="AK38" s="190"/>
      <c r="AL38" s="190"/>
      <c r="AM38" s="191"/>
      <c r="AO38" s="241">
        <f>I38*H38+R38*Q38+W38*V38+Y38*X38</f>
        <v>0</v>
      </c>
    </row>
    <row r="39" spans="1:41" ht="50" customHeight="1">
      <c r="A39" s="265"/>
      <c r="B39" s="131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231">
        <f>Ambassadeur!I39+'Filleul 1'!I39+'Filleul 2'!I39+'Filleul 3'!I39+'Filleul 4'!I39+'Filleul 5'!I39+'Filleul 6'!I39+'Filleul 7'!I39+'Filleul 8'!I39+'Filleul 9'!I39+'Filleul 10'!I39</f>
        <v>0</v>
      </c>
      <c r="J39" s="179">
        <v>32.200000000000003</v>
      </c>
      <c r="K39" s="231">
        <f>Ambassadeur!K39+'Filleul 1'!K39+'Filleul 2'!K39+'Filleul 3'!K39+'Filleul 4'!K39+'Filleul 5'!K39+'Filleul 6'!K39+'Filleul 7'!K39+'Filleul 8'!K39+'Filleul 9'!K39+'Filleul 10'!K39</f>
        <v>0</v>
      </c>
      <c r="L39" s="151"/>
      <c r="M39" s="178">
        <v>2020</v>
      </c>
      <c r="N39" s="131"/>
      <c r="O39" s="179">
        <v>16.399999999999999</v>
      </c>
      <c r="P39" s="231">
        <f>Ambassadeur!P39+'Filleul 1'!P39+'Filleul 2'!P39+'Filleul 3'!P39+'Filleul 4'!P39+'Filleul 5'!P39+'Filleul 6'!P39+'Filleul 7'!P39+'Filleul 8'!P39+'Filleul 9'!P39+'Filleul 10'!P39</f>
        <v>0</v>
      </c>
      <c r="Q39" s="179">
        <v>38.6</v>
      </c>
      <c r="R39" s="231">
        <f>Ambassadeur!R39+'Filleul 1'!R39+'Filleul 2'!R39+'Filleul 3'!R39+'Filleul 4'!R39+'Filleul 5'!R39+'Filleul 6'!R39+'Filleul 7'!R39+'Filleul 8'!R39+'Filleul 9'!R39+'Filleul 10'!R39</f>
        <v>0</v>
      </c>
      <c r="S39" s="156"/>
      <c r="T39" s="178">
        <v>2018</v>
      </c>
      <c r="U39" s="131"/>
      <c r="V39" s="194"/>
      <c r="W39" s="200"/>
      <c r="X39" s="198">
        <v>53.3</v>
      </c>
      <c r="Y39" s="231">
        <f>Ambassadeur!Y39+'Filleul 1'!Y39+'Filleul 2'!Y39+'Filleul 3'!Y39+'Filleul 4'!Y39+'Filleul 5'!Y39+'Filleul 6'!Y39+'Filleul 7'!Y39+'Filleul 8'!Y39+'Filleul 9'!Y39+'Filleul 10'!Y39</f>
        <v>0</v>
      </c>
      <c r="Z39" s="151"/>
      <c r="AA39" s="178">
        <v>2017</v>
      </c>
      <c r="AB39" s="131"/>
      <c r="AC39" s="179">
        <v>26.1</v>
      </c>
      <c r="AD39" s="231">
        <f>Ambassadeur!AD39+'Filleul 1'!AD39+'Filleul 2'!AD39+'Filleul 3'!AD39+'Filleul 4'!AD39+'Filleul 5'!AD39+'Filleul 6'!AD39+'Filleul 7'!AD39+'Filleul 8'!AD39+'Filleul 9'!AD39+'Filleul 10'!AD39</f>
        <v>0</v>
      </c>
      <c r="AE39" s="179">
        <v>61.3</v>
      </c>
      <c r="AF39" s="231">
        <f>Ambassadeur!AF39+'Filleul 1'!AF39+'Filleul 2'!AF39+'Filleul 3'!AF39+'Filleul 4'!AF39+'Filleul 5'!AF39+'Filleul 6'!AF39+'Filleul 7'!AF39+'Filleul 8'!AF39+'Filleul 9'!AF39+'Filleul 10'!AF39</f>
        <v>0</v>
      </c>
      <c r="AH39" s="178">
        <v>2016</v>
      </c>
      <c r="AI39" s="131"/>
      <c r="AJ39" s="192"/>
      <c r="AK39" s="190"/>
      <c r="AL39" s="179">
        <v>67.5</v>
      </c>
      <c r="AM39" s="231">
        <f>Ambassadeur!AM39+'Filleul 1'!AM39+'Filleul 2'!AM39+'Filleul 3'!AM39+'Filleul 4'!AM39+'Filleul 5'!AM39+'Filleul 6'!AM39+'Filleul 7'!AM39+'Filleul 8'!AM39+'Filleul 9'!AM39+'Filleul 10'!AM39</f>
        <v>0</v>
      </c>
      <c r="AO39" s="241">
        <f>I39*H39+K39*J39+P39*O39+Q39*R39+Y39*X39+AD39*AC39+AE39*AF39+AM39*AL39</f>
        <v>0</v>
      </c>
    </row>
    <row r="40" spans="1:41" ht="50" customHeight="1">
      <c r="A40" s="265"/>
      <c r="B40" s="131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231">
        <f>Ambassadeur!I40+'Filleul 1'!I40+'Filleul 2'!I40+'Filleul 3'!I40+'Filleul 4'!I40+'Filleul 5'!I40+'Filleul 6'!I40+'Filleul 7'!I40+'Filleul 8'!I40+'Filleul 9'!I40+'Filleul 10'!I40</f>
        <v>0</v>
      </c>
      <c r="J40" s="190"/>
      <c r="K40" s="191"/>
      <c r="L40" s="151"/>
      <c r="M40" s="178">
        <v>2017</v>
      </c>
      <c r="N40" s="131"/>
      <c r="O40" s="201">
        <v>28.9</v>
      </c>
      <c r="P40" s="231">
        <f>Ambassadeur!P40+'Filleul 1'!P40+'Filleul 2'!P40+'Filleul 3'!P40+'Filleul 4'!P40+'Filleul 5'!P40+'Filleul 6'!P40+'Filleul 7'!P40+'Filleul 8'!P40+'Filleul 9'!P40+'Filleul 10'!P40</f>
        <v>0</v>
      </c>
      <c r="Q40" s="202"/>
      <c r="R40" s="191"/>
      <c r="S40" s="156"/>
      <c r="T40" s="152"/>
      <c r="U40" s="131"/>
      <c r="V40" s="199"/>
      <c r="W40" s="209"/>
      <c r="X40" s="190"/>
      <c r="Y40" s="191"/>
      <c r="Z40" s="151"/>
      <c r="AA40" s="193"/>
      <c r="AB40" s="131"/>
      <c r="AC40" s="192"/>
      <c r="AD40" s="190"/>
      <c r="AE40" s="190"/>
      <c r="AF40" s="191"/>
      <c r="AH40" s="193"/>
      <c r="AI40" s="131"/>
      <c r="AJ40" s="192"/>
      <c r="AK40" s="190"/>
      <c r="AL40" s="190"/>
      <c r="AM40" s="191"/>
      <c r="AO40" s="240">
        <f>I40*H40+P40*O40</f>
        <v>0</v>
      </c>
    </row>
    <row r="41" spans="1:41" ht="50" customHeight="1">
      <c r="A41" s="265"/>
      <c r="B41" s="131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231">
        <f>Ambassadeur!I41+'Filleul 1'!I41+'Filleul 2'!I41+'Filleul 3'!I41+'Filleul 4'!I41+'Filleul 5'!I41+'Filleul 6'!I41+'Filleul 7'!I41+'Filleul 8'!I41+'Filleul 9'!I41+'Filleul 10'!I41</f>
        <v>0</v>
      </c>
      <c r="J41" s="378"/>
      <c r="K41" s="191"/>
      <c r="L41" s="151"/>
      <c r="M41" s="177">
        <v>2021</v>
      </c>
      <c r="N41" s="147"/>
      <c r="O41" s="179">
        <v>20.6</v>
      </c>
      <c r="P41" s="231">
        <f>Ambassadeur!P41+'Filleul 1'!P41+'Filleul 2'!P41+'Filleul 3'!P41+'Filleul 4'!P41+'Filleul 5'!P41+'Filleul 6'!P41+'Filleul 7'!P41+'Filleul 8'!P41+'Filleul 9'!P41+'Filleul 10'!P41</f>
        <v>0</v>
      </c>
      <c r="Q41" s="203"/>
      <c r="R41" s="204"/>
      <c r="S41" s="151"/>
      <c r="T41" s="178">
        <v>2020</v>
      </c>
      <c r="U41" s="131"/>
      <c r="V41" s="179">
        <v>23.7</v>
      </c>
      <c r="W41" s="231">
        <f>Ambassadeur!W41+'Filleul 1'!W41+'Filleul 2'!W41+'Filleul 3'!W41+'Filleul 4'!W41+'Filleul 5'!W41+'Filleul 6'!W41+'Filleul 7'!W41+'Filleul 8'!W41+'Filleul 9'!W41+'Filleul 10'!W41</f>
        <v>0</v>
      </c>
      <c r="X41" s="205"/>
      <c r="Y41" s="191"/>
      <c r="Z41" s="156"/>
      <c r="AA41" s="178">
        <v>2019</v>
      </c>
      <c r="AB41" s="131"/>
      <c r="AC41" s="179">
        <v>26</v>
      </c>
      <c r="AD41" s="231">
        <f>Ambassadeur!AD41+'Filleul 1'!AD41+'Filleul 2'!AD41+'Filleul 3'!AD41+'Filleul 4'!AD41+'Filleul 5'!AD41+'Filleul 6'!AD41+'Filleul 7'!AD41+'Filleul 8'!AD41+'Filleul 9'!AD41+'Filleul 10'!AD41</f>
        <v>0</v>
      </c>
      <c r="AE41" s="190"/>
      <c r="AF41" s="191"/>
      <c r="AH41" s="178">
        <v>2018</v>
      </c>
      <c r="AI41" s="131"/>
      <c r="AJ41" s="192"/>
      <c r="AK41" s="190"/>
      <c r="AL41" s="179">
        <v>65</v>
      </c>
      <c r="AM41" s="231">
        <f>Ambassadeur!AM41+'Filleul 1'!AM41+'Filleul 2'!AM41+'Filleul 3'!AM41+'Filleul 4'!AM41+'Filleul 5'!AM41+'Filleul 6'!AM41+'Filleul 7'!AM41+'Filleul 8'!AM41+'Filleul 9'!AM41+'Filleul 10'!AM41</f>
        <v>0</v>
      </c>
      <c r="AO41" s="241">
        <f>I41*H41+P41*O41+W41*V41+AD41*AC41+AM41*AL41</f>
        <v>0</v>
      </c>
    </row>
    <row r="42" spans="1:41" ht="50" customHeight="1" thickBot="1">
      <c r="A42" s="266"/>
      <c r="B42" s="131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231">
        <f>Ambassadeur!I42+'Filleul 1'!I42+'Filleul 2'!I42+'Filleul 3'!I42+'Filleul 4'!I42+'Filleul 5'!I42+'Filleul 6'!I42+'Filleul 7'!I42+'Filleul 8'!I42+'Filleul 9'!I42+'Filleul 10'!I42</f>
        <v>0</v>
      </c>
      <c r="J42" s="203"/>
      <c r="K42" s="204"/>
      <c r="L42" s="151"/>
      <c r="M42" s="178">
        <v>2020</v>
      </c>
      <c r="N42" s="131"/>
      <c r="O42" s="197"/>
      <c r="P42" s="208"/>
      <c r="Q42" s="201">
        <v>46.7</v>
      </c>
      <c r="R42" s="231">
        <f>Ambassadeur!R42+'Filleul 1'!R42+'Filleul 2'!R42+'Filleul 3'!R42+'Filleul 4'!R42+'Filleul 5'!R42+'Filleul 6'!R42+'Filleul 7'!R42+'Filleul 8'!R42+'Filleul 9'!R42+'Filleul 10'!R42</f>
        <v>0</v>
      </c>
      <c r="S42" s="156"/>
      <c r="T42" s="152"/>
      <c r="U42" s="131"/>
      <c r="V42" s="199"/>
      <c r="W42" s="209"/>
      <c r="X42" s="210"/>
      <c r="Y42" s="204"/>
      <c r="Z42" s="151"/>
      <c r="AA42" s="211"/>
      <c r="AB42" s="131"/>
      <c r="AC42" s="212"/>
      <c r="AD42" s="209"/>
      <c r="AE42" s="209"/>
      <c r="AF42" s="204"/>
      <c r="AH42" s="211"/>
      <c r="AI42" s="131"/>
      <c r="AJ42" s="212"/>
      <c r="AK42" s="209"/>
      <c r="AL42" s="209"/>
      <c r="AM42" s="204"/>
      <c r="AO42" s="241">
        <f>H42*I42+Q42*R42</f>
        <v>0</v>
      </c>
    </row>
    <row r="43" spans="1:41" ht="5" customHeight="1" thickBot="1">
      <c r="H43" s="213"/>
      <c r="I43" s="234"/>
      <c r="J43" s="214"/>
      <c r="K43" s="214"/>
      <c r="AO43" s="243"/>
    </row>
    <row r="44" spans="1:41" ht="50" customHeight="1">
      <c r="A44" s="267" t="s">
        <v>29</v>
      </c>
      <c r="B44" s="131"/>
      <c r="C44" s="215" t="s">
        <v>27</v>
      </c>
      <c r="D44" s="216" t="s">
        <v>44</v>
      </c>
      <c r="E44" s="145"/>
      <c r="F44" s="177"/>
      <c r="G44" s="131"/>
      <c r="H44" s="148">
        <v>11.3</v>
      </c>
      <c r="I44" s="231">
        <f>Ambassadeur!I44+'Filleul 1'!I44+'Filleul 2'!I44+'Filleul 3'!I44+'Filleul 4'!I44+'Filleul 5'!I44+'Filleul 6'!I44+'Filleul 7'!I44+'Filleul 8'!I44+'Filleul 9'!I44+'Filleul 10'!I44</f>
        <v>0</v>
      </c>
      <c r="J44" s="217"/>
      <c r="K44" s="217"/>
      <c r="L44" s="217"/>
      <c r="M44" s="217"/>
      <c r="N44" s="217"/>
      <c r="O44" s="217"/>
      <c r="P44" s="217"/>
      <c r="Q44" s="217"/>
      <c r="R44" s="218"/>
      <c r="S44" s="219"/>
      <c r="T44" s="131"/>
      <c r="U44" s="220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O44" s="240">
        <f>I44*H44</f>
        <v>0</v>
      </c>
    </row>
    <row r="45" spans="1:41" ht="50" customHeight="1" thickBot="1">
      <c r="A45" s="268"/>
      <c r="B45" s="131"/>
      <c r="C45" s="206" t="s">
        <v>28</v>
      </c>
      <c r="D45" s="207" t="s">
        <v>66</v>
      </c>
      <c r="E45" s="145"/>
      <c r="F45" s="169"/>
      <c r="G45" s="131"/>
      <c r="H45" s="148">
        <v>9.6999999999999993</v>
      </c>
      <c r="I45" s="231">
        <f>Ambassadeur!I45+'Filleul 1'!I45+'Filleul 2'!I45+'Filleul 3'!I45+'Filleul 4'!I45+'Filleul 5'!I45+'Filleul 6'!I45+'Filleul 7'!I45+'Filleul 8'!I45+'Filleul 9'!I45+'Filleul 10'!I45</f>
        <v>0</v>
      </c>
      <c r="J45" s="222"/>
      <c r="K45" s="222"/>
      <c r="L45" s="222"/>
      <c r="M45" s="222"/>
      <c r="N45" s="222"/>
      <c r="O45" s="222"/>
      <c r="P45" s="222"/>
      <c r="Q45" s="222"/>
      <c r="R45" s="218"/>
      <c r="S45" s="219"/>
      <c r="T45" s="131"/>
      <c r="U45" s="223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3"/>
      <c r="AO45" s="240">
        <f>I45*H45</f>
        <v>0</v>
      </c>
    </row>
    <row r="46" spans="1:41" ht="5" customHeight="1" thickBot="1">
      <c r="H46" s="213"/>
      <c r="I46" s="234"/>
      <c r="J46" s="222"/>
      <c r="K46" s="222"/>
      <c r="L46" s="222"/>
      <c r="M46" s="222"/>
      <c r="N46" s="222"/>
      <c r="O46" s="222"/>
      <c r="P46" s="222"/>
      <c r="Q46" s="222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O46" s="242"/>
    </row>
    <row r="47" spans="1:41" ht="5" customHeight="1" thickBot="1">
      <c r="D47" s="225"/>
      <c r="E47" s="225"/>
      <c r="F47" s="225"/>
      <c r="G47" s="225"/>
      <c r="H47" s="225"/>
      <c r="I47" s="225"/>
      <c r="J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O47" s="243"/>
    </row>
    <row r="48" spans="1:41" ht="27" customHeight="1" thickBot="1">
      <c r="C48" s="225"/>
      <c r="D48" s="225"/>
      <c r="E48" s="225"/>
      <c r="F48" s="225"/>
      <c r="G48" s="225"/>
      <c r="H48" s="225"/>
      <c r="I48" s="225"/>
      <c r="J48" s="225"/>
      <c r="K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L48" s="277" t="s">
        <v>35</v>
      </c>
      <c r="AM48" s="278"/>
      <c r="AO48" s="281" t="e">
        <f>SUM(AO13:AO46)</f>
        <v>#REF!</v>
      </c>
    </row>
    <row r="49" spans="3:41" ht="45" customHeight="1" thickBot="1">
      <c r="C49" s="225"/>
      <c r="D49" s="225"/>
      <c r="E49" s="225"/>
      <c r="F49" s="225"/>
      <c r="G49" s="225"/>
      <c r="H49" s="225"/>
      <c r="I49" s="225"/>
      <c r="J49" s="225"/>
      <c r="K49" s="225"/>
      <c r="O49" s="275" t="s">
        <v>80</v>
      </c>
      <c r="P49" s="276"/>
      <c r="Q49" s="276"/>
      <c r="R49" s="276"/>
      <c r="S49" s="276"/>
      <c r="T49" s="283" t="e">
        <f>COUNTIFS(#REF!,"oui")</f>
        <v>#REF!</v>
      </c>
      <c r="U49" s="284"/>
      <c r="V49" s="285"/>
      <c r="W49" s="225"/>
      <c r="X49" s="275" t="s">
        <v>83</v>
      </c>
      <c r="Y49" s="276"/>
      <c r="Z49" s="276"/>
      <c r="AA49" s="276"/>
      <c r="AB49" s="276"/>
      <c r="AC49" s="276"/>
      <c r="AD49" s="235" t="e">
        <f>5+T49</f>
        <v>#REF!</v>
      </c>
      <c r="AE49" s="226" t="s">
        <v>81</v>
      </c>
      <c r="AL49" s="279"/>
      <c r="AM49" s="280"/>
      <c r="AO49" s="282"/>
    </row>
    <row r="50" spans="3:41" ht="19" customHeight="1" thickBot="1">
      <c r="AO50" s="244"/>
    </row>
    <row r="51" spans="3:41">
      <c r="AL51" s="269" t="s">
        <v>82</v>
      </c>
      <c r="AM51" s="270"/>
      <c r="AO51" s="273" t="e">
        <f>ROUND(AO48*AD49/100,0)</f>
        <v>#REF!</v>
      </c>
    </row>
    <row r="52" spans="3:41" ht="20" thickBot="1">
      <c r="AL52" s="271"/>
      <c r="AM52" s="272"/>
      <c r="AO52" s="274"/>
    </row>
  </sheetData>
  <sheetProtection algorithmName="SHA-512" hashValue="xRG0nz4EltsBKl80ekw/C0nVwHnU+wqdj9Z+pKmVOqv94w5HpQThbAOaK4wWHTxD99tDqpd8miL6bW7HU6FSvw==" saltValue="hdWbXtk85CAQw21II9XRqg==" spinCount="100000" sheet="1" selectLockedCells="1"/>
  <mergeCells count="33">
    <mergeCell ref="A1:AO1"/>
    <mergeCell ref="A2:AO2"/>
    <mergeCell ref="C4:D8"/>
    <mergeCell ref="I6:M6"/>
    <mergeCell ref="O6:P6"/>
    <mergeCell ref="Q6:W6"/>
    <mergeCell ref="F9:K9"/>
    <mergeCell ref="M9:AM9"/>
    <mergeCell ref="H11:I11"/>
    <mergeCell ref="J11:K11"/>
    <mergeCell ref="O11:P11"/>
    <mergeCell ref="Q11:R11"/>
    <mergeCell ref="V11:W11"/>
    <mergeCell ref="X11:Y11"/>
    <mergeCell ref="AC11:AD11"/>
    <mergeCell ref="AE11:AF11"/>
    <mergeCell ref="AJ11:AK11"/>
    <mergeCell ref="AL11:AM11"/>
    <mergeCell ref="A15:A26"/>
    <mergeCell ref="A34:A42"/>
    <mergeCell ref="A44:A45"/>
    <mergeCell ref="AL51:AM52"/>
    <mergeCell ref="AO51:AO52"/>
    <mergeCell ref="O49:S49"/>
    <mergeCell ref="AL48:AM49"/>
    <mergeCell ref="AO48:AO49"/>
    <mergeCell ref="T49:V49"/>
    <mergeCell ref="X49:AC49"/>
    <mergeCell ref="C27:D27"/>
    <mergeCell ref="C28:D28"/>
    <mergeCell ref="C29:D29"/>
    <mergeCell ref="C31:D31"/>
    <mergeCell ref="A31:A32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7545-4277-554A-9003-4D7F9F29C1A0}">
  <sheetPr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54" t="s">
        <v>74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6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bOnt6X9sUUwj5j9eV8iV7kxMw2uGR20tG5Cif/8KbtoKuABJ/mhw1iwiATl+dggqsbnWWtOawAJA7qP399/nSQ==" saltValue="XuK43j/9krHVFGSOffXcpA==" spinCount="100000" sheet="1" selectLockedCells="1"/>
  <mergeCells count="40">
    <mergeCell ref="C48:K49"/>
    <mergeCell ref="Q48:AA49"/>
    <mergeCell ref="AL48:AM49"/>
    <mergeCell ref="AO48:AO49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C29:D29"/>
    <mergeCell ref="A31:A32"/>
    <mergeCell ref="C31:D31"/>
    <mergeCell ref="A34:A42"/>
    <mergeCell ref="A44:A45"/>
    <mergeCell ref="J44:Q44"/>
    <mergeCell ref="J45:Q46"/>
    <mergeCell ref="C27:D27"/>
    <mergeCell ref="C28:D28"/>
    <mergeCell ref="V44:AF44"/>
    <mergeCell ref="V45:AE4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50F06-3407-BC48-A20F-3BAF288EA4E8}">
  <sheetPr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54" t="s">
        <v>75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6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pRSbW5IucZomzv6H0KEocdsxdQHTI73uBYUPV6CTGywAYMfBot2Txtz2+PKIF1u4KeE39aTkqugs7/XtLGuvBA==" saltValue="HjR+aAdRDdeuSRVLRyo8LA==" spinCount="100000" sheet="1" selectLockedCells="1"/>
  <mergeCells count="40">
    <mergeCell ref="C48:K49"/>
    <mergeCell ref="Q48:AA49"/>
    <mergeCell ref="AL48:AM49"/>
    <mergeCell ref="AO48:AO49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C29:D29"/>
    <mergeCell ref="A31:A32"/>
    <mergeCell ref="C31:D31"/>
    <mergeCell ref="A34:A42"/>
    <mergeCell ref="A44:A45"/>
    <mergeCell ref="J44:Q44"/>
    <mergeCell ref="J45:Q46"/>
    <mergeCell ref="C27:D27"/>
    <mergeCell ref="C28:D28"/>
    <mergeCell ref="V44:AF44"/>
    <mergeCell ref="V45:AE4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B955-6176-BA44-A6B8-8BCD33112270}">
  <sheetPr codeName="Feuil1"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54" t="s">
        <v>76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6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G1jbntzeVVo4F/9lEy7MIwhMw2ya1f014aI9pmzzkd58TURxk5cDtj20NS429sagQbMMRoVSmXcyymdjsNqtRg==" saltValue="Pyxr+Crb5iRhnY2Tqos9zA==" spinCount="100000" sheet="1" selectLockedCells="1"/>
  <mergeCells count="40">
    <mergeCell ref="C48:K49"/>
    <mergeCell ref="Q48:AA49"/>
    <mergeCell ref="AL48:AM49"/>
    <mergeCell ref="AO48:AO49"/>
    <mergeCell ref="AJ11:AK11"/>
    <mergeCell ref="AL11:AM11"/>
    <mergeCell ref="M9:AM9"/>
    <mergeCell ref="I6:K6"/>
    <mergeCell ref="Y5:AE5"/>
    <mergeCell ref="X11:Y11"/>
    <mergeCell ref="AE11:AF11"/>
    <mergeCell ref="A2:AO2"/>
    <mergeCell ref="A1:AO1"/>
    <mergeCell ref="I4:M4"/>
    <mergeCell ref="O4:P4"/>
    <mergeCell ref="Q4:W4"/>
    <mergeCell ref="C4:D8"/>
    <mergeCell ref="I7:K7"/>
    <mergeCell ref="J5:W5"/>
    <mergeCell ref="P6:W6"/>
    <mergeCell ref="O7:W7"/>
    <mergeCell ref="A15:A24"/>
    <mergeCell ref="AC11:AD11"/>
    <mergeCell ref="F9:K9"/>
    <mergeCell ref="H11:I11"/>
    <mergeCell ref="J11:K11"/>
    <mergeCell ref="O11:P11"/>
    <mergeCell ref="Q11:R11"/>
    <mergeCell ref="V11:W11"/>
    <mergeCell ref="A31:A32"/>
    <mergeCell ref="C31:D31"/>
    <mergeCell ref="A34:A42"/>
    <mergeCell ref="A44:A45"/>
    <mergeCell ref="J44:Q44"/>
    <mergeCell ref="V44:AF44"/>
    <mergeCell ref="J45:Q46"/>
    <mergeCell ref="V45:AE46"/>
    <mergeCell ref="C27:D27"/>
    <mergeCell ref="C29:D29"/>
    <mergeCell ref="C28:D28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9921-09ED-A144-B1D2-2072FD315267}">
  <sheetPr>
    <pageSetUpPr fitToPage="1"/>
  </sheetPr>
  <dimension ref="A1:AQ50"/>
  <sheetViews>
    <sheetView showGridLines="0" tabSelected="1" topLeftCell="A24" zoomScaleNormal="100" zoomScaleSheetLayoutView="180" workbookViewId="0">
      <selection activeCell="AF37" sqref="AF37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42" t="s">
        <v>78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4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/>
    <row r="4" spans="1:41" ht="30" customHeight="1">
      <c r="C4" s="345"/>
      <c r="D4" s="345"/>
      <c r="X4" s="37"/>
      <c r="Y4" s="37"/>
      <c r="Z4" s="37"/>
      <c r="AA4" s="37"/>
      <c r="AB4" s="37"/>
      <c r="AC4" s="37"/>
      <c r="AD4" s="37"/>
      <c r="AE4" s="37"/>
      <c r="AF4" s="38"/>
    </row>
    <row r="5" spans="1:41" ht="30" customHeight="1">
      <c r="C5" s="345"/>
      <c r="D5" s="345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</row>
    <row r="6" spans="1:41" ht="30" customHeight="1">
      <c r="C6" s="345"/>
      <c r="D6" s="345"/>
      <c r="F6" s="119"/>
      <c r="G6" s="36"/>
      <c r="H6" s="50" t="s">
        <v>45</v>
      </c>
      <c r="I6" s="346"/>
      <c r="J6" s="347"/>
      <c r="K6" s="347"/>
      <c r="L6" s="347"/>
      <c r="M6" s="347"/>
      <c r="N6" s="92"/>
      <c r="O6" s="348" t="s">
        <v>49</v>
      </c>
      <c r="P6" s="349"/>
      <c r="Q6" s="346"/>
      <c r="R6" s="347"/>
      <c r="S6" s="347"/>
      <c r="T6" s="347"/>
      <c r="U6" s="347"/>
      <c r="V6" s="347"/>
      <c r="W6" s="350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</row>
    <row r="7" spans="1:41" ht="30" customHeight="1">
      <c r="C7" s="345"/>
      <c r="D7" s="345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</row>
    <row r="8" spans="1:41" ht="10" customHeight="1" thickBot="1">
      <c r="C8" s="345"/>
      <c r="D8" s="345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/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36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36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  <row r="50" spans="3:41" ht="19" customHeight="1"/>
  </sheetData>
  <sheetProtection algorithmName="SHA-512" hashValue="l132UJo32a7COW3FfYYAawg9l3j5ENUr/fLub2UJStlmyWdq5FN83md4NNTsTWu349/3U7uBgal4AsyxHGqg8g==" saltValue="AMKfh8mcSYrABBmdYxnvog==" spinCount="100000" sheet="1" selectLockedCells="1"/>
  <mergeCells count="34">
    <mergeCell ref="F9:K9"/>
    <mergeCell ref="M9:AM9"/>
    <mergeCell ref="A1:AO1"/>
    <mergeCell ref="A2:AO2"/>
    <mergeCell ref="C4:D8"/>
    <mergeCell ref="I6:M6"/>
    <mergeCell ref="O6:P6"/>
    <mergeCell ref="Q6:W6"/>
    <mergeCell ref="A34:A42"/>
    <mergeCell ref="H11:I11"/>
    <mergeCell ref="J11:K11"/>
    <mergeCell ref="O11:P11"/>
    <mergeCell ref="Q11:R11"/>
    <mergeCell ref="C27:D27"/>
    <mergeCell ref="C28:D28"/>
    <mergeCell ref="C29:D29"/>
    <mergeCell ref="C31:D31"/>
    <mergeCell ref="A31:A32"/>
    <mergeCell ref="AC11:AD11"/>
    <mergeCell ref="AE11:AF11"/>
    <mergeCell ref="AJ11:AK11"/>
    <mergeCell ref="AL11:AM11"/>
    <mergeCell ref="A15:A24"/>
    <mergeCell ref="V11:W11"/>
    <mergeCell ref="X11:Y11"/>
    <mergeCell ref="C48:K49"/>
    <mergeCell ref="Q48:AA49"/>
    <mergeCell ref="AL48:AM49"/>
    <mergeCell ref="AO48:AO49"/>
    <mergeCell ref="A44:A45"/>
    <mergeCell ref="J44:Q44"/>
    <mergeCell ref="V44:AF44"/>
    <mergeCell ref="J45:Q46"/>
    <mergeCell ref="V45:AE4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52C7-C1DC-4140-9CA3-5146298CA1BE}">
  <sheetPr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42" t="s">
        <v>67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4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MWbun7ukYd8+FazEwAD573O6REPufFiQgvg3l5m98aupyincR5fLzefNYEih9F5WSVz6iEvzDkSP+XFqZdO3WQ==" saltValue="vjeG39L7xbBE69bJnHeopw==" spinCount="100000" sheet="1" selectLockedCells="1"/>
  <mergeCells count="40">
    <mergeCell ref="AO48:AO49"/>
    <mergeCell ref="J45:Q46"/>
    <mergeCell ref="V45:AE46"/>
    <mergeCell ref="C48:K49"/>
    <mergeCell ref="Q48:AA49"/>
    <mergeCell ref="AL48:AM49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C29:D29"/>
    <mergeCell ref="C27:D27"/>
    <mergeCell ref="C28:D28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A31:A32"/>
    <mergeCell ref="C31:D31"/>
    <mergeCell ref="A34:A42"/>
    <mergeCell ref="A44:A45"/>
    <mergeCell ref="J44:Q44"/>
    <mergeCell ref="V44:AF44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0C71-CC97-7E4A-9B42-D2D3305DBE05}">
  <sheetPr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42" t="s">
        <v>68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4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nRzTS7cBI99TA52AuX7rJZdT/KcT2PHlO6cL4bTxkIr6eNoASZ5RJn3NkokH4zvibuxKWsDFCgOSfOqbjPH4yw==" saltValue="QBHPL19U3hDcBX9tNsRhDA==" spinCount="100000" sheet="1" selectLockedCells="1"/>
  <mergeCells count="40">
    <mergeCell ref="C48:K49"/>
    <mergeCell ref="Q48:AA49"/>
    <mergeCell ref="AL48:AM49"/>
    <mergeCell ref="AO48:AO49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C29:D29"/>
    <mergeCell ref="A31:A32"/>
    <mergeCell ref="C31:D31"/>
    <mergeCell ref="A34:A42"/>
    <mergeCell ref="A44:A45"/>
    <mergeCell ref="J44:Q44"/>
    <mergeCell ref="J45:Q46"/>
    <mergeCell ref="C27:D27"/>
    <mergeCell ref="C28:D28"/>
    <mergeCell ref="V44:AF44"/>
    <mergeCell ref="V45:AE4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1911-2187-204E-8480-12AEF44F5DB5}">
  <sheetPr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54" t="s">
        <v>69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6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fpIuAjxfLc21aKAe24JZzOQgnPHI6Xz/6iudS3KK4jrI8uThLlZAuhQGZd1sucANAbtyE6F+X1k1QTKyUpZtRw==" saltValue="DLbeU7ggn+OPRrYA2dabBg==" spinCount="100000" sheet="1" selectLockedCells="1"/>
  <mergeCells count="40">
    <mergeCell ref="C48:K49"/>
    <mergeCell ref="Q48:AA49"/>
    <mergeCell ref="AL48:AM49"/>
    <mergeCell ref="AO48:AO49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C29:D29"/>
    <mergeCell ref="A31:A32"/>
    <mergeCell ref="C31:D31"/>
    <mergeCell ref="A34:A42"/>
    <mergeCell ref="A44:A45"/>
    <mergeCell ref="J44:Q44"/>
    <mergeCell ref="J45:Q46"/>
    <mergeCell ref="C27:D27"/>
    <mergeCell ref="C28:D28"/>
    <mergeCell ref="V44:AF44"/>
    <mergeCell ref="V45:AE4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F337-1CB1-C94C-8F40-5703933F4179}">
  <sheetPr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54" t="s">
        <v>70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6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Ts+ME1MD1Ldl7AtGhWFVBaEhm7+Xnk5h0ve/h2OWjWia4otEWX7UR8iW5IK1oPQV/DceZ73a2f4fJ1N0IfVftg==" saltValue="NJzTo8GPrqwENHnJcw5cAA==" spinCount="100000" sheet="1" selectLockedCells="1"/>
  <mergeCells count="40">
    <mergeCell ref="C48:K49"/>
    <mergeCell ref="Q48:AA49"/>
    <mergeCell ref="AL48:AM49"/>
    <mergeCell ref="AO48:AO49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C29:D29"/>
    <mergeCell ref="A31:A32"/>
    <mergeCell ref="C31:D31"/>
    <mergeCell ref="A34:A42"/>
    <mergeCell ref="A44:A45"/>
    <mergeCell ref="J44:Q44"/>
    <mergeCell ref="J45:Q46"/>
    <mergeCell ref="C27:D27"/>
    <mergeCell ref="C28:D28"/>
    <mergeCell ref="V44:AF44"/>
    <mergeCell ref="V45:AE4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3B45-A17A-A446-89F8-6A57657BC80D}">
  <sheetPr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54" t="s">
        <v>71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6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c5zyvy2JK/LuNAN7GZ73f/mIDWoXBcMSqQZ8Hg6GrJShxFmLerFxQ+Q9ayBGmYgXHIMfF5C9YTYBPvRnj9YeKQ==" saltValue="Pu9J3NoDxj06zeJ4IXb0rA==" spinCount="100000" sheet="1" selectLockedCells="1"/>
  <mergeCells count="40">
    <mergeCell ref="C48:K49"/>
    <mergeCell ref="Q48:AA49"/>
    <mergeCell ref="AL48:AM49"/>
    <mergeCell ref="AO48:AO49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C29:D29"/>
    <mergeCell ref="A31:A32"/>
    <mergeCell ref="C31:D31"/>
    <mergeCell ref="A34:A42"/>
    <mergeCell ref="A44:A45"/>
    <mergeCell ref="J44:Q44"/>
    <mergeCell ref="J45:Q46"/>
    <mergeCell ref="C27:D27"/>
    <mergeCell ref="C28:D28"/>
    <mergeCell ref="V44:AF44"/>
    <mergeCell ref="V45:AE4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42B48-0D4C-C54D-87E2-30577B2FE7F0}">
  <sheetPr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54" t="s">
        <v>72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6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+q6MDzc7gc1/sv3oyDBB4cZijqTr2mnPYqx7qD/D78SL4Bka6SLmeMyIl2uM3QESXj0obtv3F9Wk5lsLzxiOhA==" saltValue="g/9EtPnQDQS7XkG1aBQ4wQ==" spinCount="100000" sheet="1" selectLockedCells="1"/>
  <mergeCells count="40">
    <mergeCell ref="C48:K49"/>
    <mergeCell ref="Q48:AA49"/>
    <mergeCell ref="AL48:AM49"/>
    <mergeCell ref="AO48:AO49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C29:D29"/>
    <mergeCell ref="A31:A32"/>
    <mergeCell ref="C31:D31"/>
    <mergeCell ref="A34:A42"/>
    <mergeCell ref="A44:A45"/>
    <mergeCell ref="J44:Q44"/>
    <mergeCell ref="J45:Q46"/>
    <mergeCell ref="C27:D27"/>
    <mergeCell ref="C28:D28"/>
    <mergeCell ref="V44:AF44"/>
    <mergeCell ref="V45:AE4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2D4DB-56EF-8748-AF22-1B3E3E92D30F}">
  <sheetPr>
    <pageSetUpPr fitToPage="1"/>
  </sheetPr>
  <dimension ref="A1:AQ49"/>
  <sheetViews>
    <sheetView showGridLines="0" zoomScaleNormal="100" zoomScaleSheetLayoutView="180" workbookViewId="0">
      <selection activeCell="I4" sqref="I4:M4"/>
    </sheetView>
  </sheetViews>
  <sheetFormatPr baseColWidth="10" defaultColWidth="10.83203125" defaultRowHeight="19"/>
  <cols>
    <col min="1" max="1" width="2.33203125" style="1" customWidth="1"/>
    <col min="2" max="2" width="1" style="1" customWidth="1"/>
    <col min="3" max="3" width="14.83203125" style="102" customWidth="1"/>
    <col min="4" max="4" width="23.33203125" style="3" customWidth="1"/>
    <col min="5" max="5" width="1" style="1" customWidth="1"/>
    <col min="6" max="6" width="4.83203125" style="2" customWidth="1"/>
    <col min="7" max="7" width="1" style="1" customWidth="1"/>
    <col min="8" max="8" width="6.33203125" style="1" customWidth="1"/>
    <col min="9" max="9" width="5.33203125" style="1" customWidth="1"/>
    <col min="10" max="10" width="6.33203125" style="1" customWidth="1"/>
    <col min="11" max="11" width="5.33203125" style="1" customWidth="1"/>
    <col min="12" max="12" width="1" style="1" customWidth="1"/>
    <col min="13" max="13" width="4.83203125" style="9" customWidth="1"/>
    <col min="14" max="14" width="1" style="1" customWidth="1"/>
    <col min="15" max="15" width="6.33203125" style="1" customWidth="1"/>
    <col min="16" max="16" width="5.33203125" style="1" customWidth="1"/>
    <col min="17" max="17" width="6.33203125" style="1" customWidth="1"/>
    <col min="18" max="18" width="5.33203125" style="1" customWidth="1"/>
    <col min="19" max="19" width="1" style="1" customWidth="1"/>
    <col min="20" max="20" width="4.83203125" style="9" customWidth="1"/>
    <col min="21" max="21" width="1" style="1" customWidth="1"/>
    <col min="22" max="22" width="6.33203125" style="1" customWidth="1"/>
    <col min="23" max="23" width="5.33203125" style="1" customWidth="1"/>
    <col min="24" max="24" width="6.33203125" style="1" customWidth="1"/>
    <col min="25" max="25" width="5.33203125" style="1" customWidth="1"/>
    <col min="26" max="26" width="0.83203125" style="1" customWidth="1"/>
    <col min="27" max="27" width="4.83203125" style="9" customWidth="1"/>
    <col min="28" max="28" width="1" style="1" customWidth="1"/>
    <col min="29" max="29" width="6.33203125" style="1" customWidth="1"/>
    <col min="30" max="30" width="5.33203125" style="1" customWidth="1"/>
    <col min="31" max="31" width="6.33203125" style="1" customWidth="1"/>
    <col min="32" max="32" width="5.33203125" style="1" customWidth="1"/>
    <col min="33" max="33" width="1.1640625" style="1" customWidth="1"/>
    <col min="34" max="34" width="4.83203125" style="1" customWidth="1"/>
    <col min="35" max="35" width="1" style="1" customWidth="1"/>
    <col min="36" max="36" width="6.33203125" style="1" customWidth="1"/>
    <col min="37" max="37" width="5.33203125" style="1" customWidth="1"/>
    <col min="38" max="38" width="6.33203125" style="1" customWidth="1"/>
    <col min="39" max="39" width="5.33203125" style="1" customWidth="1"/>
    <col min="40" max="40" width="1" style="1" customWidth="1"/>
    <col min="41" max="41" width="32.6640625" style="1" customWidth="1"/>
    <col min="42" max="16384" width="10.83203125" style="1"/>
  </cols>
  <sheetData>
    <row r="1" spans="1:41" ht="30.5" customHeight="1">
      <c r="A1" s="354" t="s">
        <v>73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6"/>
    </row>
    <row r="2" spans="1:41" ht="20" customHeight="1" thickBot="1">
      <c r="A2" s="303" t="s">
        <v>89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5"/>
    </row>
    <row r="3" spans="1:41" ht="10" customHeight="1">
      <c r="A3" s="121"/>
      <c r="B3" s="121"/>
      <c r="C3" s="259"/>
      <c r="D3" s="122"/>
      <c r="E3" s="121"/>
      <c r="F3" s="123"/>
      <c r="G3" s="121"/>
      <c r="H3" s="121"/>
      <c r="I3" s="121"/>
      <c r="J3" s="121"/>
      <c r="K3" s="121"/>
      <c r="L3" s="121"/>
      <c r="M3" s="124"/>
      <c r="N3" s="121"/>
      <c r="O3" s="121"/>
      <c r="P3" s="121"/>
      <c r="Q3" s="121"/>
      <c r="R3" s="121"/>
      <c r="S3" s="121"/>
      <c r="T3" s="124"/>
      <c r="U3" s="121"/>
      <c r="V3" s="121"/>
      <c r="W3" s="121"/>
      <c r="X3" s="121"/>
      <c r="Y3" s="121"/>
      <c r="Z3" s="121"/>
      <c r="AA3" s="124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</row>
    <row r="4" spans="1:41" ht="30" customHeight="1">
      <c r="A4" s="121"/>
      <c r="B4" s="121"/>
      <c r="C4" s="306"/>
      <c r="D4" s="306"/>
      <c r="E4" s="121"/>
      <c r="F4" s="123"/>
      <c r="G4" s="128"/>
      <c r="H4" s="129" t="s">
        <v>45</v>
      </c>
      <c r="I4" s="346"/>
      <c r="J4" s="347"/>
      <c r="K4" s="347"/>
      <c r="L4" s="347"/>
      <c r="M4" s="347"/>
      <c r="N4" s="379"/>
      <c r="O4" s="309" t="s">
        <v>49</v>
      </c>
      <c r="P4" s="310"/>
      <c r="Q4" s="346"/>
      <c r="R4" s="347"/>
      <c r="S4" s="347"/>
      <c r="T4" s="347"/>
      <c r="U4" s="347"/>
      <c r="V4" s="347"/>
      <c r="W4" s="350"/>
      <c r="X4" s="125"/>
      <c r="Y4" s="125"/>
      <c r="Z4" s="125"/>
      <c r="AA4" s="125"/>
      <c r="AB4" s="125"/>
      <c r="AC4" s="125"/>
      <c r="AD4" s="125"/>
      <c r="AE4" s="125"/>
      <c r="AF4" s="126"/>
      <c r="AG4" s="121"/>
      <c r="AH4" s="121"/>
      <c r="AI4" s="121"/>
      <c r="AJ4" s="121"/>
      <c r="AK4" s="121"/>
      <c r="AL4" s="121"/>
      <c r="AM4" s="121"/>
      <c r="AN4" s="121"/>
      <c r="AO4" s="121"/>
    </row>
    <row r="5" spans="1:41" ht="30" customHeight="1">
      <c r="A5" s="121"/>
      <c r="B5" s="121"/>
      <c r="C5" s="306"/>
      <c r="D5" s="306"/>
      <c r="E5" s="121"/>
      <c r="F5" s="123"/>
      <c r="G5" s="128"/>
      <c r="H5" s="129" t="s">
        <v>46</v>
      </c>
      <c r="I5" s="129"/>
      <c r="J5" s="346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50"/>
      <c r="X5" s="121"/>
      <c r="Y5" s="309" t="s">
        <v>77</v>
      </c>
      <c r="Z5" s="380"/>
      <c r="AA5" s="380"/>
      <c r="AB5" s="380"/>
      <c r="AC5" s="380"/>
      <c r="AD5" s="380"/>
      <c r="AE5" s="310"/>
      <c r="AF5" s="120"/>
      <c r="AG5" s="381"/>
      <c r="AH5" s="381"/>
      <c r="AI5" s="381"/>
      <c r="AJ5" s="381"/>
      <c r="AK5" s="381"/>
      <c r="AL5" s="381"/>
      <c r="AM5" s="121"/>
      <c r="AN5" s="121"/>
      <c r="AO5" s="121"/>
    </row>
    <row r="6" spans="1:41" ht="30" customHeight="1">
      <c r="A6" s="121"/>
      <c r="B6" s="121"/>
      <c r="C6" s="306"/>
      <c r="D6" s="306"/>
      <c r="E6" s="121"/>
      <c r="F6" s="123"/>
      <c r="G6" s="128"/>
      <c r="H6" s="129" t="s">
        <v>47</v>
      </c>
      <c r="I6" s="351"/>
      <c r="J6" s="352"/>
      <c r="K6" s="353"/>
      <c r="L6" s="382"/>
      <c r="M6" s="383" t="s">
        <v>50</v>
      </c>
      <c r="N6" s="383"/>
      <c r="O6" s="383"/>
      <c r="P6" s="346"/>
      <c r="Q6" s="347"/>
      <c r="R6" s="347"/>
      <c r="S6" s="347"/>
      <c r="T6" s="347"/>
      <c r="U6" s="347"/>
      <c r="V6" s="347"/>
      <c r="W6" s="350"/>
      <c r="X6" s="121"/>
      <c r="Y6" s="381"/>
      <c r="Z6" s="381"/>
      <c r="AA6" s="381"/>
      <c r="AB6" s="384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121"/>
      <c r="AN6" s="121"/>
      <c r="AO6" s="121"/>
    </row>
    <row r="7" spans="1:41" ht="30" customHeight="1">
      <c r="A7" s="121"/>
      <c r="B7" s="121"/>
      <c r="C7" s="306"/>
      <c r="D7" s="306"/>
      <c r="E7" s="121"/>
      <c r="F7" s="123"/>
      <c r="G7" s="385"/>
      <c r="H7" s="383" t="s">
        <v>48</v>
      </c>
      <c r="I7" s="346"/>
      <c r="J7" s="347"/>
      <c r="K7" s="350"/>
      <c r="L7" s="382"/>
      <c r="M7" s="383" t="s">
        <v>51</v>
      </c>
      <c r="N7" s="383"/>
      <c r="O7" s="346"/>
      <c r="P7" s="347"/>
      <c r="Q7" s="347"/>
      <c r="R7" s="347"/>
      <c r="S7" s="347"/>
      <c r="T7" s="347"/>
      <c r="U7" s="347"/>
      <c r="V7" s="347"/>
      <c r="W7" s="350"/>
      <c r="X7" s="121"/>
      <c r="Y7" s="121"/>
      <c r="Z7" s="121"/>
      <c r="AA7" s="124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</row>
    <row r="8" spans="1:41" ht="10" customHeight="1" thickBot="1">
      <c r="A8" s="121"/>
      <c r="B8" s="121"/>
      <c r="C8" s="306"/>
      <c r="D8" s="306"/>
      <c r="E8" s="121"/>
      <c r="F8" s="123"/>
      <c r="G8" s="121"/>
      <c r="H8" s="121"/>
      <c r="I8" s="121"/>
      <c r="J8" s="121"/>
      <c r="K8" s="121"/>
      <c r="L8" s="121"/>
      <c r="M8" s="124"/>
      <c r="N8" s="121"/>
      <c r="O8" s="121"/>
      <c r="P8" s="121"/>
      <c r="Q8" s="121"/>
      <c r="R8" s="121"/>
      <c r="S8" s="121"/>
      <c r="T8" s="124"/>
      <c r="U8" s="121"/>
      <c r="V8" s="121"/>
      <c r="W8" s="121"/>
      <c r="X8" s="121"/>
      <c r="Y8" s="121"/>
      <c r="Z8" s="121"/>
      <c r="AA8" s="124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</row>
    <row r="9" spans="1:41" s="5" customFormat="1" ht="18" customHeight="1" thickBot="1">
      <c r="C9" s="11"/>
      <c r="D9" s="12"/>
      <c r="F9" s="339" t="s">
        <v>13</v>
      </c>
      <c r="G9" s="340"/>
      <c r="H9" s="340"/>
      <c r="I9" s="340"/>
      <c r="J9" s="340"/>
      <c r="K9" s="341"/>
      <c r="M9" s="339" t="s">
        <v>14</v>
      </c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1"/>
    </row>
    <row r="10" spans="1:41" ht="6" customHeight="1" thickBot="1">
      <c r="C10" s="260"/>
    </row>
    <row r="11" spans="1:41" ht="37" customHeight="1" thickBot="1">
      <c r="A11" s="20"/>
      <c r="C11" s="58" t="s">
        <v>11</v>
      </c>
      <c r="D11" s="56" t="s">
        <v>56</v>
      </c>
      <c r="E11" s="20"/>
      <c r="F11" s="21" t="s">
        <v>12</v>
      </c>
      <c r="H11" s="336" t="s">
        <v>0</v>
      </c>
      <c r="I11" s="331"/>
      <c r="J11" s="331" t="s">
        <v>1</v>
      </c>
      <c r="K11" s="332"/>
      <c r="L11" s="4"/>
      <c r="M11" s="21" t="s">
        <v>12</v>
      </c>
      <c r="O11" s="336" t="s">
        <v>0</v>
      </c>
      <c r="P11" s="331"/>
      <c r="Q11" s="331" t="s">
        <v>1</v>
      </c>
      <c r="R11" s="332"/>
      <c r="S11" s="4"/>
      <c r="T11" s="21" t="s">
        <v>12</v>
      </c>
      <c r="V11" s="325" t="s">
        <v>0</v>
      </c>
      <c r="W11" s="326"/>
      <c r="X11" s="331" t="s">
        <v>1</v>
      </c>
      <c r="Y11" s="332"/>
      <c r="Z11" s="4"/>
      <c r="AA11" s="21" t="s">
        <v>12</v>
      </c>
      <c r="AC11" s="325" t="s">
        <v>0</v>
      </c>
      <c r="AD11" s="326"/>
      <c r="AE11" s="327" t="s">
        <v>1</v>
      </c>
      <c r="AF11" s="328"/>
      <c r="AH11" s="21" t="s">
        <v>12</v>
      </c>
      <c r="AJ11" s="325" t="s">
        <v>0</v>
      </c>
      <c r="AK11" s="326"/>
      <c r="AL11" s="327" t="s">
        <v>1</v>
      </c>
      <c r="AM11" s="328"/>
      <c r="AO11" s="45" t="s">
        <v>34</v>
      </c>
    </row>
    <row r="12" spans="1:41" ht="5" customHeight="1" thickBot="1">
      <c r="A12" s="57" t="s">
        <v>10</v>
      </c>
      <c r="C12" s="41"/>
      <c r="D12" s="42"/>
      <c r="J12" s="51"/>
      <c r="K12" s="51"/>
      <c r="M12" s="52"/>
      <c r="O12" s="51"/>
      <c r="P12" s="51"/>
      <c r="Q12" s="51"/>
      <c r="R12" s="51"/>
      <c r="T12" s="52"/>
      <c r="V12" s="51"/>
      <c r="W12" s="51"/>
      <c r="X12" s="51"/>
      <c r="Y12" s="51"/>
      <c r="AA12" s="52"/>
      <c r="AC12" s="51"/>
      <c r="AD12" s="51"/>
      <c r="AE12" s="51"/>
      <c r="AF12" s="51"/>
      <c r="AH12" s="52"/>
      <c r="AJ12" s="51"/>
      <c r="AK12" s="51"/>
      <c r="AL12" s="51"/>
      <c r="AM12" s="51"/>
      <c r="AO12" s="46"/>
    </row>
    <row r="13" spans="1:41" s="5" customFormat="1" ht="66" customHeight="1" thickBot="1">
      <c r="A13" s="108" t="s">
        <v>55</v>
      </c>
      <c r="C13" s="81" t="s">
        <v>90</v>
      </c>
      <c r="D13" s="245" t="s">
        <v>91</v>
      </c>
      <c r="E13" s="6"/>
      <c r="F13" s="98"/>
      <c r="G13" s="147"/>
      <c r="H13" s="254">
        <v>115</v>
      </c>
      <c r="I13" s="95"/>
      <c r="J13" s="149"/>
      <c r="K13" s="109" t="s">
        <v>53</v>
      </c>
      <c r="L13" s="7"/>
      <c r="M13" s="152"/>
      <c r="N13" s="131"/>
      <c r="O13" s="153"/>
      <c r="P13" s="93"/>
      <c r="Q13" s="363"/>
      <c r="R13" s="111"/>
      <c r="S13" s="8"/>
      <c r="T13" s="152"/>
      <c r="U13" s="131"/>
      <c r="V13" s="153"/>
      <c r="W13" s="93"/>
      <c r="X13" s="154"/>
      <c r="Y13" s="111"/>
      <c r="Z13" s="13"/>
      <c r="AA13" s="158"/>
      <c r="AB13" s="131"/>
      <c r="AC13" s="153"/>
      <c r="AD13" s="93"/>
      <c r="AE13" s="154"/>
      <c r="AF13" s="111"/>
      <c r="AH13" s="112"/>
      <c r="AJ13" s="110"/>
      <c r="AK13" s="93"/>
      <c r="AL13" s="154"/>
      <c r="AM13" s="111"/>
      <c r="AO13" s="113">
        <f>I13*H13</f>
        <v>0</v>
      </c>
    </row>
    <row r="14" spans="1:41" ht="5" customHeight="1" thickBot="1">
      <c r="A14" s="104"/>
      <c r="C14" s="105"/>
      <c r="D14" s="106"/>
      <c r="G14" s="121"/>
      <c r="H14" s="121"/>
      <c r="J14" s="134"/>
      <c r="K14" s="20"/>
      <c r="M14" s="161"/>
      <c r="N14" s="121"/>
      <c r="O14" s="134"/>
      <c r="P14" s="20"/>
      <c r="Q14" s="364"/>
      <c r="R14" s="20"/>
      <c r="T14" s="161"/>
      <c r="U14" s="121"/>
      <c r="V14" s="134"/>
      <c r="W14" s="20"/>
      <c r="X14" s="134"/>
      <c r="Y14" s="20"/>
      <c r="AA14" s="161"/>
      <c r="AB14" s="121"/>
      <c r="AC14" s="134"/>
      <c r="AD14" s="20"/>
      <c r="AE14" s="134"/>
      <c r="AF14" s="20"/>
      <c r="AH14" s="107"/>
      <c r="AJ14" s="20"/>
      <c r="AK14" s="20"/>
      <c r="AL14" s="134"/>
      <c r="AM14" s="20"/>
      <c r="AO14" s="20"/>
    </row>
    <row r="15" spans="1:41" s="5" customFormat="1" ht="50" customHeight="1">
      <c r="A15" s="329" t="s">
        <v>10</v>
      </c>
      <c r="C15" s="81" t="s">
        <v>84</v>
      </c>
      <c r="D15" s="82" t="s">
        <v>57</v>
      </c>
      <c r="E15" s="6"/>
      <c r="F15" s="98">
        <v>2022</v>
      </c>
      <c r="G15" s="147"/>
      <c r="H15" s="148">
        <v>8.4</v>
      </c>
      <c r="I15" s="95"/>
      <c r="J15" s="162"/>
      <c r="K15" s="116" t="s">
        <v>53</v>
      </c>
      <c r="L15" s="7"/>
      <c r="M15" s="164"/>
      <c r="N15" s="131"/>
      <c r="O15" s="165"/>
      <c r="P15" s="117"/>
      <c r="Q15" s="365"/>
      <c r="R15" s="118"/>
      <c r="S15" s="8"/>
      <c r="T15" s="164"/>
      <c r="U15" s="131"/>
      <c r="V15" s="165"/>
      <c r="W15" s="117"/>
      <c r="X15" s="166"/>
      <c r="Y15" s="118"/>
      <c r="Z15" s="13"/>
      <c r="AA15" s="168"/>
      <c r="AB15" s="131"/>
      <c r="AC15" s="165"/>
      <c r="AD15" s="117"/>
      <c r="AE15" s="166"/>
      <c r="AF15" s="118"/>
      <c r="AH15" s="168"/>
      <c r="AI15" s="131"/>
      <c r="AJ15" s="165"/>
      <c r="AK15" s="117"/>
      <c r="AL15" s="166"/>
      <c r="AM15" s="118"/>
      <c r="AO15" s="114">
        <f>I15*H15</f>
        <v>0</v>
      </c>
    </row>
    <row r="16" spans="1:41" s="5" customFormat="1" ht="50" customHeight="1">
      <c r="A16" s="330"/>
      <c r="C16" s="54" t="s">
        <v>2</v>
      </c>
      <c r="D16" s="83" t="s">
        <v>58</v>
      </c>
      <c r="E16" s="6"/>
      <c r="F16" s="28">
        <v>2020</v>
      </c>
      <c r="G16" s="147"/>
      <c r="H16" s="148">
        <v>11.3</v>
      </c>
      <c r="I16" s="99"/>
      <c r="J16" s="170"/>
      <c r="K16" s="18"/>
      <c r="L16" s="7"/>
      <c r="M16" s="172"/>
      <c r="N16" s="131"/>
      <c r="O16" s="173"/>
      <c r="P16" s="63"/>
      <c r="Q16" s="366"/>
      <c r="R16" s="64"/>
      <c r="S16" s="8"/>
      <c r="T16" s="172"/>
      <c r="U16" s="131"/>
      <c r="V16" s="173"/>
      <c r="W16" s="63"/>
      <c r="X16" s="174"/>
      <c r="Y16" s="64"/>
      <c r="Z16" s="13"/>
      <c r="AA16" s="176"/>
      <c r="AB16" s="131"/>
      <c r="AC16" s="173"/>
      <c r="AD16" s="63"/>
      <c r="AE16" s="174"/>
      <c r="AF16" s="64"/>
      <c r="AH16" s="176"/>
      <c r="AI16" s="131"/>
      <c r="AJ16" s="173"/>
      <c r="AK16" s="63"/>
      <c r="AL16" s="174"/>
      <c r="AM16" s="64"/>
      <c r="AO16" s="43">
        <f>I16*H16</f>
        <v>0</v>
      </c>
    </row>
    <row r="17" spans="1:43" s="5" customFormat="1" ht="50" customHeight="1">
      <c r="A17" s="330"/>
      <c r="C17" s="53" t="s">
        <v>3</v>
      </c>
      <c r="D17" s="89" t="s">
        <v>39</v>
      </c>
      <c r="E17" s="6"/>
      <c r="F17" s="28">
        <v>2021</v>
      </c>
      <c r="G17" s="147"/>
      <c r="H17" s="148">
        <v>8.1</v>
      </c>
      <c r="I17" s="95"/>
      <c r="J17" s="170"/>
      <c r="K17" s="18"/>
      <c r="L17" s="7"/>
      <c r="M17" s="172"/>
      <c r="N17" s="131"/>
      <c r="O17" s="173"/>
      <c r="P17" s="63"/>
      <c r="Q17" s="366"/>
      <c r="R17" s="64"/>
      <c r="S17" s="8"/>
      <c r="T17" s="172"/>
      <c r="U17" s="131"/>
      <c r="V17" s="173"/>
      <c r="W17" s="63"/>
      <c r="X17" s="174"/>
      <c r="Y17" s="64"/>
      <c r="Z17" s="13"/>
      <c r="AA17" s="176"/>
      <c r="AB17" s="131"/>
      <c r="AC17" s="173"/>
      <c r="AD17" s="63"/>
      <c r="AE17" s="174"/>
      <c r="AF17" s="64"/>
      <c r="AH17" s="176"/>
      <c r="AI17" s="131"/>
      <c r="AJ17" s="173"/>
      <c r="AK17" s="63"/>
      <c r="AL17" s="174"/>
      <c r="AM17" s="64"/>
      <c r="AO17" s="43">
        <f>I17*H17</f>
        <v>0</v>
      </c>
    </row>
    <row r="18" spans="1:43" s="5" customFormat="1" ht="50" customHeight="1">
      <c r="A18" s="330"/>
      <c r="C18" s="54" t="s">
        <v>5</v>
      </c>
      <c r="D18" s="83" t="s">
        <v>40</v>
      </c>
      <c r="E18" s="6"/>
      <c r="F18" s="27">
        <v>2022</v>
      </c>
      <c r="G18" s="147"/>
      <c r="H18" s="148">
        <v>17.899999999999999</v>
      </c>
      <c r="I18" s="95"/>
      <c r="J18" s="170"/>
      <c r="K18" s="18"/>
      <c r="L18" s="7"/>
      <c r="M18" s="178">
        <v>2021</v>
      </c>
      <c r="N18" s="131">
        <v>2016</v>
      </c>
      <c r="O18" s="179">
        <v>20.6</v>
      </c>
      <c r="P18" s="67"/>
      <c r="Q18" s="366"/>
      <c r="R18" s="64"/>
      <c r="S18" s="8"/>
      <c r="T18" s="178">
        <v>2020</v>
      </c>
      <c r="U18" s="131">
        <v>2016</v>
      </c>
      <c r="V18" s="179">
        <v>23.7</v>
      </c>
      <c r="W18" s="67"/>
      <c r="X18" s="174"/>
      <c r="Y18" s="64"/>
      <c r="Z18" s="13"/>
      <c r="AA18" s="176"/>
      <c r="AB18" s="131"/>
      <c r="AC18" s="173"/>
      <c r="AD18" s="63"/>
      <c r="AE18" s="174"/>
      <c r="AF18" s="64"/>
      <c r="AH18" s="176"/>
      <c r="AI18" s="131"/>
      <c r="AJ18" s="173"/>
      <c r="AK18" s="63"/>
      <c r="AL18" s="174"/>
      <c r="AM18" s="64"/>
      <c r="AO18" s="43">
        <f>I18*H18+P18*O18+W18*V18</f>
        <v>0</v>
      </c>
    </row>
    <row r="19" spans="1:43" s="5" customFormat="1" ht="50" customHeight="1">
      <c r="A19" s="330"/>
      <c r="C19" s="55" t="s">
        <v>4</v>
      </c>
      <c r="D19" s="84" t="s">
        <v>38</v>
      </c>
      <c r="E19" s="6"/>
      <c r="F19" s="28">
        <v>2022</v>
      </c>
      <c r="G19" s="147"/>
      <c r="H19" s="148">
        <v>17.899999999999999</v>
      </c>
      <c r="I19" s="95"/>
      <c r="J19" s="179">
        <v>40.6</v>
      </c>
      <c r="K19" s="62"/>
      <c r="L19" s="7"/>
      <c r="M19" s="169">
        <v>2021</v>
      </c>
      <c r="N19" s="131"/>
      <c r="O19" s="173"/>
      <c r="P19" s="63"/>
      <c r="Q19" s="367">
        <v>46.7</v>
      </c>
      <c r="R19" s="62"/>
      <c r="S19" s="8"/>
      <c r="T19" s="255">
        <v>2020</v>
      </c>
      <c r="U19" s="131"/>
      <c r="V19" s="179">
        <v>23.7</v>
      </c>
      <c r="W19" s="67"/>
      <c r="X19" s="179">
        <v>53.7</v>
      </c>
      <c r="Y19" s="62"/>
      <c r="Z19" s="13"/>
      <c r="AA19" s="255" t="s">
        <v>33</v>
      </c>
      <c r="AB19" s="131"/>
      <c r="AC19" s="179">
        <v>26</v>
      </c>
      <c r="AD19" s="67"/>
      <c r="AE19" s="179">
        <v>59.1</v>
      </c>
      <c r="AF19" s="67"/>
      <c r="AH19" s="176"/>
      <c r="AI19" s="131"/>
      <c r="AJ19" s="173"/>
      <c r="AK19" s="63"/>
      <c r="AL19" s="174"/>
      <c r="AM19" s="64"/>
      <c r="AO19" s="44">
        <f>I19*H19+K19*J19+R19*Q19+W19*V19+Y19*X19+AD19*AC19+AF19*AE19</f>
        <v>0</v>
      </c>
    </row>
    <row r="20" spans="1:43" s="5" customFormat="1" ht="50" customHeight="1">
      <c r="A20" s="330"/>
      <c r="C20" s="54" t="s">
        <v>6</v>
      </c>
      <c r="D20" s="83" t="s">
        <v>37</v>
      </c>
      <c r="E20" s="6"/>
      <c r="F20" s="27">
        <v>2021</v>
      </c>
      <c r="G20" s="147"/>
      <c r="H20" s="148">
        <v>14.8</v>
      </c>
      <c r="I20" s="96"/>
      <c r="J20" s="174"/>
      <c r="K20" s="64"/>
      <c r="L20" s="7"/>
      <c r="M20" s="178">
        <v>2016</v>
      </c>
      <c r="N20" s="131">
        <v>2016</v>
      </c>
      <c r="O20" s="179">
        <v>21.5</v>
      </c>
      <c r="P20" s="67"/>
      <c r="Q20" s="368"/>
      <c r="R20" s="64"/>
      <c r="S20" s="8"/>
      <c r="T20" s="178">
        <v>2015</v>
      </c>
      <c r="U20" s="131"/>
      <c r="V20" s="179">
        <v>23.7</v>
      </c>
      <c r="W20" s="67"/>
      <c r="X20" s="174"/>
      <c r="Y20" s="64"/>
      <c r="Z20" s="13"/>
      <c r="AA20" s="176"/>
      <c r="AB20" s="131"/>
      <c r="AC20" s="173"/>
      <c r="AD20" s="63"/>
      <c r="AE20" s="174"/>
      <c r="AF20" s="64"/>
      <c r="AH20" s="176"/>
      <c r="AI20" s="131"/>
      <c r="AJ20" s="173"/>
      <c r="AK20" s="63"/>
      <c r="AL20" s="174"/>
      <c r="AM20" s="64"/>
      <c r="AO20" s="44">
        <f>I20*H20+P20*O20+W20*V20</f>
        <v>0</v>
      </c>
    </row>
    <row r="21" spans="1:43" s="5" customFormat="1" ht="50" customHeight="1">
      <c r="A21" s="330"/>
      <c r="C21" s="100" t="s">
        <v>7</v>
      </c>
      <c r="D21" s="85" t="s">
        <v>36</v>
      </c>
      <c r="E21" s="6"/>
      <c r="F21" s="28">
        <v>2022</v>
      </c>
      <c r="G21" s="147"/>
      <c r="H21" s="148">
        <v>8.8000000000000007</v>
      </c>
      <c r="I21" s="96"/>
      <c r="J21" s="174"/>
      <c r="K21" s="64"/>
      <c r="L21" s="7"/>
      <c r="M21" s="169">
        <v>2020</v>
      </c>
      <c r="N21" s="131"/>
      <c r="O21" s="179">
        <v>11.6</v>
      </c>
      <c r="P21" s="95"/>
      <c r="Q21" s="366"/>
      <c r="R21" s="64"/>
      <c r="S21" s="8"/>
      <c r="T21" s="178">
        <v>2017</v>
      </c>
      <c r="U21" s="131"/>
      <c r="V21" s="179">
        <v>15.5</v>
      </c>
      <c r="W21" s="67"/>
      <c r="X21" s="174"/>
      <c r="Y21" s="64"/>
      <c r="Z21" s="13"/>
      <c r="AA21" s="176"/>
      <c r="AB21" s="131"/>
      <c r="AC21" s="173"/>
      <c r="AD21" s="63"/>
      <c r="AE21" s="174"/>
      <c r="AF21" s="64"/>
      <c r="AH21" s="176"/>
      <c r="AI21" s="131"/>
      <c r="AJ21" s="173"/>
      <c r="AK21" s="63"/>
      <c r="AL21" s="174"/>
      <c r="AM21" s="64"/>
      <c r="AO21" s="44">
        <f>I21*H21+P21*O21+W21*V21</f>
        <v>0</v>
      </c>
    </row>
    <row r="22" spans="1:43" s="5" customFormat="1" ht="50" customHeight="1">
      <c r="A22" s="330"/>
      <c r="C22" s="54" t="s">
        <v>8</v>
      </c>
      <c r="D22" s="83" t="s">
        <v>36</v>
      </c>
      <c r="E22" s="6"/>
      <c r="F22" s="27">
        <v>2021</v>
      </c>
      <c r="G22" s="147"/>
      <c r="H22" s="148">
        <v>13.7</v>
      </c>
      <c r="I22" s="96"/>
      <c r="J22" s="179">
        <v>32.200000000000003</v>
      </c>
      <c r="K22" s="66"/>
      <c r="L22" s="7"/>
      <c r="M22" s="169">
        <v>2020</v>
      </c>
      <c r="N22" s="131"/>
      <c r="O22" s="179">
        <v>16.399999999999999</v>
      </c>
      <c r="P22" s="95"/>
      <c r="Q22" s="367">
        <v>38.6</v>
      </c>
      <c r="R22" s="66"/>
      <c r="S22" s="8"/>
      <c r="T22" s="178">
        <v>2018</v>
      </c>
      <c r="U22" s="131"/>
      <c r="V22" s="173"/>
      <c r="W22" s="63"/>
      <c r="X22" s="179">
        <v>46.4</v>
      </c>
      <c r="Y22" s="62"/>
      <c r="Z22" s="13"/>
      <c r="AA22" s="178">
        <v>2017</v>
      </c>
      <c r="AB22" s="131"/>
      <c r="AC22" s="179">
        <v>26.1</v>
      </c>
      <c r="AD22" s="66"/>
      <c r="AE22" s="174"/>
      <c r="AF22" s="64"/>
      <c r="AH22" s="176"/>
      <c r="AI22" s="131"/>
      <c r="AJ22" s="173"/>
      <c r="AK22" s="63"/>
      <c r="AL22" s="174"/>
      <c r="AM22" s="64"/>
      <c r="AO22" s="44">
        <f>I22*H22+K22*J22+P22*O22+R22*Q22+X22*Y22+AD22*AC22</f>
        <v>0</v>
      </c>
    </row>
    <row r="23" spans="1:43" s="5" customFormat="1" ht="50" customHeight="1">
      <c r="A23" s="330"/>
      <c r="C23" s="100" t="s">
        <v>9</v>
      </c>
      <c r="D23" s="101" t="s">
        <v>59</v>
      </c>
      <c r="E23" s="6"/>
      <c r="F23" s="27">
        <v>2022</v>
      </c>
      <c r="G23" s="147"/>
      <c r="H23" s="148">
        <v>13.3</v>
      </c>
      <c r="I23" s="96"/>
      <c r="J23" s="179">
        <v>31.4</v>
      </c>
      <c r="K23" s="66"/>
      <c r="L23" s="7"/>
      <c r="M23" s="178">
        <v>2021</v>
      </c>
      <c r="N23" s="131"/>
      <c r="O23" s="179">
        <v>15.3</v>
      </c>
      <c r="P23" s="66"/>
      <c r="Q23" s="366"/>
      <c r="R23" s="64"/>
      <c r="S23" s="8"/>
      <c r="T23" s="178">
        <v>2020</v>
      </c>
      <c r="U23" s="131"/>
      <c r="V23" s="179">
        <v>17.600000000000001</v>
      </c>
      <c r="W23" s="67"/>
      <c r="X23" s="179">
        <v>41.5</v>
      </c>
      <c r="Y23" s="66"/>
      <c r="Z23" s="13"/>
      <c r="AA23" s="178">
        <v>2019</v>
      </c>
      <c r="AB23" s="131"/>
      <c r="AC23" s="165"/>
      <c r="AD23" s="63"/>
      <c r="AE23" s="179">
        <v>45.7</v>
      </c>
      <c r="AF23" s="66"/>
      <c r="AH23" s="176"/>
      <c r="AI23" s="131"/>
      <c r="AJ23" s="173"/>
      <c r="AK23" s="63"/>
      <c r="AL23" s="174"/>
      <c r="AM23" s="64"/>
      <c r="AO23" s="44">
        <f>I23*H23+K23*J23+P23*O23+W23*V23+Y23*X23+AF23*AE23</f>
        <v>0</v>
      </c>
    </row>
    <row r="24" spans="1:43" s="5" customFormat="1" ht="50" customHeight="1">
      <c r="A24" s="330"/>
      <c r="C24" s="54" t="s">
        <v>32</v>
      </c>
      <c r="D24" s="83" t="s">
        <v>60</v>
      </c>
      <c r="E24" s="6"/>
      <c r="F24" s="28">
        <v>2020</v>
      </c>
      <c r="G24" s="147"/>
      <c r="H24" s="148">
        <v>24.1</v>
      </c>
      <c r="I24" s="95"/>
      <c r="J24" s="174"/>
      <c r="K24" s="64"/>
      <c r="L24" s="7"/>
      <c r="M24" s="178">
        <v>2018</v>
      </c>
      <c r="N24" s="131"/>
      <c r="O24" s="179">
        <v>28.9</v>
      </c>
      <c r="P24" s="66"/>
      <c r="Q24" s="366"/>
      <c r="R24" s="64"/>
      <c r="S24" s="8"/>
      <c r="T24" s="164"/>
      <c r="U24" s="131"/>
      <c r="V24" s="165"/>
      <c r="W24" s="63"/>
      <c r="X24" s="166"/>
      <c r="Y24" s="64"/>
      <c r="Z24" s="13"/>
      <c r="AA24" s="164"/>
      <c r="AB24" s="131"/>
      <c r="AC24" s="173"/>
      <c r="AD24" s="63"/>
      <c r="AE24" s="166"/>
      <c r="AF24" s="64"/>
      <c r="AH24" s="176"/>
      <c r="AI24" s="131"/>
      <c r="AJ24" s="173"/>
      <c r="AK24" s="63"/>
      <c r="AL24" s="174"/>
      <c r="AM24" s="64"/>
      <c r="AO24" s="44">
        <f>I24*H24+P24*O24</f>
        <v>0</v>
      </c>
    </row>
    <row r="25" spans="1:43" s="5" customFormat="1" ht="50" customHeight="1">
      <c r="A25" s="261"/>
      <c r="C25" s="53" t="s">
        <v>92</v>
      </c>
      <c r="D25" s="89" t="s">
        <v>93</v>
      </c>
      <c r="E25" s="6"/>
      <c r="F25" s="28">
        <v>2020</v>
      </c>
      <c r="G25" s="147"/>
      <c r="H25" s="148">
        <v>24.1</v>
      </c>
      <c r="I25" s="99"/>
      <c r="J25" s="174"/>
      <c r="K25" s="64"/>
      <c r="L25" s="7"/>
      <c r="M25" s="164"/>
      <c r="N25" s="131"/>
      <c r="O25" s="165"/>
      <c r="P25" s="63"/>
      <c r="Q25" s="366"/>
      <c r="R25" s="64"/>
      <c r="S25" s="8"/>
      <c r="T25" s="172"/>
      <c r="U25" s="131"/>
      <c r="V25" s="173"/>
      <c r="W25" s="63"/>
      <c r="X25" s="174"/>
      <c r="Y25" s="64"/>
      <c r="Z25" s="13"/>
      <c r="AA25" s="172"/>
      <c r="AB25" s="131"/>
      <c r="AC25" s="173"/>
      <c r="AD25" s="63"/>
      <c r="AE25" s="174"/>
      <c r="AF25" s="64"/>
      <c r="AH25" s="176"/>
      <c r="AI25" s="131"/>
      <c r="AJ25" s="173"/>
      <c r="AK25" s="63"/>
      <c r="AL25" s="174"/>
      <c r="AM25" s="64"/>
      <c r="AO25" s="43">
        <f>I25*H25</f>
        <v>0</v>
      </c>
    </row>
    <row r="26" spans="1:43" s="5" customFormat="1" ht="50" customHeight="1">
      <c r="A26" s="261"/>
      <c r="C26" s="54" t="s">
        <v>94</v>
      </c>
      <c r="D26" s="83" t="s">
        <v>95</v>
      </c>
      <c r="E26" s="6"/>
      <c r="F26" s="28" t="s">
        <v>96</v>
      </c>
      <c r="G26" s="147"/>
      <c r="H26" s="148">
        <v>17.5</v>
      </c>
      <c r="I26" s="99"/>
      <c r="J26" s="174"/>
      <c r="K26" s="64"/>
      <c r="L26" s="7"/>
      <c r="M26" s="172"/>
      <c r="N26" s="131"/>
      <c r="O26" s="173"/>
      <c r="P26" s="63"/>
      <c r="Q26" s="366"/>
      <c r="R26" s="64"/>
      <c r="S26" s="8"/>
      <c r="T26" s="172"/>
      <c r="U26" s="131"/>
      <c r="V26" s="173"/>
      <c r="W26" s="63"/>
      <c r="X26" s="174"/>
      <c r="Y26" s="64"/>
      <c r="Z26" s="13"/>
      <c r="AA26" s="176"/>
      <c r="AB26" s="131"/>
      <c r="AC26" s="173"/>
      <c r="AD26" s="63"/>
      <c r="AE26" s="174"/>
      <c r="AF26" s="64"/>
      <c r="AH26" s="176"/>
      <c r="AI26" s="131"/>
      <c r="AJ26" s="173"/>
      <c r="AK26" s="63"/>
      <c r="AL26" s="174"/>
      <c r="AM26" s="64"/>
      <c r="AO26" s="43">
        <f>I26*H26</f>
        <v>0</v>
      </c>
    </row>
    <row r="27" spans="1:43" s="94" customFormat="1" ht="35" customHeight="1">
      <c r="A27" s="261"/>
      <c r="C27" s="357" t="s">
        <v>85</v>
      </c>
      <c r="D27" s="358"/>
      <c r="E27" s="6"/>
      <c r="F27" s="28" t="s">
        <v>86</v>
      </c>
      <c r="H27" s="59">
        <v>15.2</v>
      </c>
      <c r="I27" s="99"/>
      <c r="J27" s="17"/>
      <c r="K27" s="18" t="s">
        <v>53</v>
      </c>
      <c r="L27" s="7"/>
      <c r="M27" s="29"/>
      <c r="O27" s="65"/>
      <c r="P27" s="63"/>
      <c r="Q27" s="366"/>
      <c r="R27" s="64"/>
      <c r="S27" s="8"/>
      <c r="T27" s="29"/>
      <c r="V27" s="65"/>
      <c r="W27" s="63"/>
      <c r="X27" s="63"/>
      <c r="Y27" s="64"/>
      <c r="Z27" s="13"/>
      <c r="AA27" s="31"/>
      <c r="AC27" s="65"/>
      <c r="AD27" s="63"/>
      <c r="AE27" s="63"/>
      <c r="AF27" s="64"/>
      <c r="AH27" s="31"/>
      <c r="AJ27" s="65"/>
      <c r="AK27" s="63"/>
      <c r="AL27" s="63"/>
      <c r="AM27" s="64"/>
      <c r="AO27" s="43">
        <f>I27*H27</f>
        <v>0</v>
      </c>
    </row>
    <row r="28" spans="1:43" s="94" customFormat="1" ht="35" customHeight="1">
      <c r="A28" s="261"/>
      <c r="C28" s="361" t="s">
        <v>87</v>
      </c>
      <c r="D28" s="362"/>
      <c r="E28" s="6"/>
      <c r="F28" s="28" t="s">
        <v>86</v>
      </c>
      <c r="H28" s="59">
        <v>15.2</v>
      </c>
      <c r="I28" s="99"/>
      <c r="J28" s="17"/>
      <c r="K28" s="18"/>
      <c r="L28" s="7"/>
      <c r="M28" s="29"/>
      <c r="O28" s="65"/>
      <c r="P28" s="63"/>
      <c r="Q28" s="366"/>
      <c r="R28" s="64"/>
      <c r="S28" s="8"/>
      <c r="T28" s="29"/>
      <c r="V28" s="65"/>
      <c r="W28" s="63"/>
      <c r="X28" s="63"/>
      <c r="Y28" s="64"/>
      <c r="Z28" s="13"/>
      <c r="AA28" s="31"/>
      <c r="AC28" s="65"/>
      <c r="AD28" s="63"/>
      <c r="AE28" s="63"/>
      <c r="AF28" s="64"/>
      <c r="AH28" s="31"/>
      <c r="AJ28" s="65"/>
      <c r="AK28" s="63"/>
      <c r="AL28" s="63"/>
      <c r="AM28" s="64"/>
      <c r="AO28" s="43">
        <f>I28*H28</f>
        <v>0</v>
      </c>
    </row>
    <row r="29" spans="1:43" s="94" customFormat="1" ht="35" customHeight="1" thickBot="1">
      <c r="A29" s="248"/>
      <c r="C29" s="359" t="s">
        <v>88</v>
      </c>
      <c r="D29" s="360"/>
      <c r="E29" s="6"/>
      <c r="F29" s="28" t="s">
        <v>86</v>
      </c>
      <c r="H29" s="59">
        <v>15.2</v>
      </c>
      <c r="I29" s="95"/>
      <c r="J29" s="246"/>
      <c r="K29" s="247"/>
      <c r="L29" s="7"/>
      <c r="M29" s="30"/>
      <c r="O29" s="70"/>
      <c r="P29" s="68"/>
      <c r="Q29" s="369"/>
      <c r="R29" s="69"/>
      <c r="S29" s="8"/>
      <c r="T29" s="30"/>
      <c r="V29" s="70"/>
      <c r="W29" s="68"/>
      <c r="X29" s="68"/>
      <c r="Y29" s="69"/>
      <c r="Z29" s="13"/>
      <c r="AA29" s="32"/>
      <c r="AC29" s="70"/>
      <c r="AD29" s="68"/>
      <c r="AE29" s="68"/>
      <c r="AF29" s="69"/>
      <c r="AH29" s="32"/>
      <c r="AJ29" s="70"/>
      <c r="AK29" s="68"/>
      <c r="AL29" s="68"/>
      <c r="AM29" s="69"/>
      <c r="AO29" s="43">
        <f>I29*H29</f>
        <v>0</v>
      </c>
    </row>
    <row r="30" spans="1:43" ht="6" customHeight="1" thickBot="1">
      <c r="C30" s="260"/>
      <c r="H30" s="60"/>
      <c r="M30" s="2"/>
      <c r="Q30" s="364"/>
      <c r="T30" s="2"/>
      <c r="AA30" s="2"/>
      <c r="AH30" s="2"/>
      <c r="AO30" s="48"/>
    </row>
    <row r="31" spans="1:43" customFormat="1" ht="36" customHeight="1" thickBot="1">
      <c r="A31" s="337" t="s">
        <v>15</v>
      </c>
      <c r="B31" s="94"/>
      <c r="C31" s="286" t="s">
        <v>87</v>
      </c>
      <c r="D31" s="287"/>
      <c r="E31" s="6"/>
      <c r="F31" s="28" t="s">
        <v>96</v>
      </c>
      <c r="G31" s="94"/>
      <c r="H31" s="59">
        <v>15.2</v>
      </c>
      <c r="I31" s="95"/>
      <c r="J31" s="252"/>
      <c r="K31" s="253"/>
      <c r="L31" s="7"/>
      <c r="M31" s="39"/>
      <c r="N31" s="94"/>
      <c r="O31" s="73"/>
      <c r="P31" s="71"/>
      <c r="Q31" s="370"/>
      <c r="R31" s="72"/>
      <c r="S31" s="8"/>
      <c r="T31" s="39"/>
      <c r="U31" s="94"/>
      <c r="V31" s="73"/>
      <c r="W31" s="71"/>
      <c r="X31" s="71"/>
      <c r="Y31" s="72"/>
      <c r="Z31" s="13"/>
      <c r="AA31" s="249"/>
      <c r="AB31" s="94"/>
      <c r="AC31" s="73"/>
      <c r="AD31" s="71"/>
      <c r="AE31" s="71"/>
      <c r="AF31" s="72"/>
      <c r="AG31" s="94"/>
      <c r="AH31" s="249"/>
      <c r="AI31" s="94"/>
      <c r="AJ31" s="73"/>
      <c r="AK31" s="71"/>
      <c r="AL31" s="71"/>
      <c r="AM31" s="72"/>
      <c r="AN31" s="94"/>
      <c r="AO31" s="114">
        <f>I31*H31</f>
        <v>0</v>
      </c>
      <c r="AP31" s="94"/>
      <c r="AQ31" s="94"/>
    </row>
    <row r="32" spans="1:43" ht="50" customHeight="1" thickBot="1">
      <c r="A32" s="338"/>
      <c r="B32" s="5"/>
      <c r="C32" s="33" t="s">
        <v>17</v>
      </c>
      <c r="D32" s="86" t="s">
        <v>61</v>
      </c>
      <c r="E32" s="6"/>
      <c r="F32" s="146" t="s">
        <v>52</v>
      </c>
      <c r="G32" s="147"/>
      <c r="H32" s="148">
        <v>8.4</v>
      </c>
      <c r="I32" s="97"/>
      <c r="J32" s="246"/>
      <c r="K32" s="78"/>
      <c r="L32" s="7"/>
      <c r="M32" s="211"/>
      <c r="N32" s="131"/>
      <c r="O32" s="256"/>
      <c r="P32" s="250"/>
      <c r="Q32" s="371"/>
      <c r="R32" s="251"/>
      <c r="S32" s="8"/>
      <c r="T32" s="211"/>
      <c r="U32" s="131"/>
      <c r="V32" s="256"/>
      <c r="W32" s="250"/>
      <c r="X32" s="257"/>
      <c r="Y32" s="251"/>
      <c r="Z32" s="7"/>
      <c r="AA32" s="211"/>
      <c r="AB32" s="131"/>
      <c r="AC32" s="256"/>
      <c r="AD32" s="250"/>
      <c r="AE32" s="257"/>
      <c r="AF32" s="251"/>
      <c r="AH32" s="211"/>
      <c r="AI32" s="131"/>
      <c r="AJ32" s="256"/>
      <c r="AK32" s="250"/>
      <c r="AL32" s="257"/>
      <c r="AM32" s="251"/>
      <c r="AO32" s="43">
        <f>I32*H32</f>
        <v>0</v>
      </c>
    </row>
    <row r="33" spans="1:41" ht="6" customHeight="1" thickBot="1">
      <c r="C33" s="260"/>
      <c r="F33" s="123"/>
      <c r="G33" s="183"/>
      <c r="H33" s="184"/>
      <c r="I33" s="16"/>
      <c r="J33" s="185"/>
      <c r="K33" s="16"/>
      <c r="M33" s="123"/>
      <c r="N33" s="121"/>
      <c r="O33" s="185"/>
      <c r="P33" s="16"/>
      <c r="Q33" s="372"/>
      <c r="R33" s="16"/>
      <c r="T33" s="123"/>
      <c r="U33" s="121"/>
      <c r="V33" s="185"/>
      <c r="W33" s="16"/>
      <c r="X33" s="185"/>
      <c r="Y33" s="16"/>
      <c r="AA33" s="123"/>
      <c r="AB33" s="121"/>
      <c r="AC33" s="185"/>
      <c r="AD33" s="16"/>
      <c r="AE33" s="185"/>
      <c r="AF33" s="16"/>
      <c r="AH33" s="123"/>
      <c r="AI33" s="121"/>
      <c r="AJ33" s="185"/>
      <c r="AK33" s="16"/>
      <c r="AL33" s="185"/>
      <c r="AM33" s="16"/>
      <c r="AO33" s="47"/>
    </row>
    <row r="34" spans="1:41" ht="50" customHeight="1">
      <c r="A34" s="333" t="s">
        <v>16</v>
      </c>
      <c r="B34" s="5"/>
      <c r="C34" s="22" t="s">
        <v>18</v>
      </c>
      <c r="D34" s="87" t="s">
        <v>41</v>
      </c>
      <c r="E34" s="6"/>
      <c r="F34" s="27"/>
      <c r="G34" s="94"/>
      <c r="H34" s="59">
        <v>8.1</v>
      </c>
      <c r="I34" s="97"/>
      <c r="J34" s="186"/>
      <c r="K34" s="72"/>
      <c r="L34" s="7"/>
      <c r="M34" s="164"/>
      <c r="N34" s="131"/>
      <c r="O34" s="188"/>
      <c r="P34" s="71"/>
      <c r="Q34" s="370"/>
      <c r="R34" s="72"/>
      <c r="S34" s="8"/>
      <c r="T34" s="189"/>
      <c r="U34" s="131"/>
      <c r="V34" s="188"/>
      <c r="W34" s="71"/>
      <c r="X34" s="186"/>
      <c r="Y34" s="72"/>
      <c r="Z34" s="7"/>
      <c r="AA34" s="189"/>
      <c r="AB34" s="131"/>
      <c r="AC34" s="188"/>
      <c r="AD34" s="71"/>
      <c r="AE34" s="186"/>
      <c r="AF34" s="72"/>
      <c r="AH34" s="189"/>
      <c r="AI34" s="131"/>
      <c r="AJ34" s="188"/>
      <c r="AK34" s="71"/>
      <c r="AL34" s="186"/>
      <c r="AM34" s="72"/>
      <c r="AO34" s="43">
        <f>I34*H34</f>
        <v>0</v>
      </c>
    </row>
    <row r="35" spans="1:41" ht="50" customHeight="1">
      <c r="A35" s="334"/>
      <c r="B35" s="5"/>
      <c r="C35" s="25" t="s">
        <v>19</v>
      </c>
      <c r="D35" s="88" t="s">
        <v>62</v>
      </c>
      <c r="E35" s="6"/>
      <c r="F35" s="28">
        <v>2022</v>
      </c>
      <c r="G35" s="94"/>
      <c r="H35" s="59">
        <v>8.1</v>
      </c>
      <c r="I35" s="97"/>
      <c r="J35" s="190"/>
      <c r="K35" s="75"/>
      <c r="L35" s="7"/>
      <c r="M35" s="172"/>
      <c r="N35" s="131"/>
      <c r="O35" s="192"/>
      <c r="P35" s="74"/>
      <c r="Q35" s="373"/>
      <c r="R35" s="75"/>
      <c r="S35" s="8"/>
      <c r="T35" s="193"/>
      <c r="U35" s="131"/>
      <c r="V35" s="192"/>
      <c r="W35" s="74"/>
      <c r="X35" s="190"/>
      <c r="Y35" s="75"/>
      <c r="Z35" s="7"/>
      <c r="AA35" s="193"/>
      <c r="AB35" s="131"/>
      <c r="AC35" s="192"/>
      <c r="AD35" s="74"/>
      <c r="AE35" s="190"/>
      <c r="AF35" s="75"/>
      <c r="AH35" s="193"/>
      <c r="AI35" s="131"/>
      <c r="AJ35" s="192"/>
      <c r="AK35" s="74"/>
      <c r="AL35" s="190"/>
      <c r="AM35" s="75"/>
      <c r="AO35" s="43">
        <f>I35*H35</f>
        <v>0</v>
      </c>
    </row>
    <row r="36" spans="1:41" ht="50" customHeight="1">
      <c r="A36" s="334"/>
      <c r="B36" s="5"/>
      <c r="C36" s="23" t="s">
        <v>20</v>
      </c>
      <c r="D36" s="85" t="s">
        <v>42</v>
      </c>
      <c r="E36" s="6"/>
      <c r="F36" s="98" t="s">
        <v>52</v>
      </c>
      <c r="G36" s="94"/>
      <c r="H36" s="59">
        <v>8.8000000000000007</v>
      </c>
      <c r="I36" s="97"/>
      <c r="J36" s="190"/>
      <c r="K36" s="75"/>
      <c r="L36" s="7"/>
      <c r="M36" s="178">
        <v>2017</v>
      </c>
      <c r="N36" s="131"/>
      <c r="O36" s="194"/>
      <c r="P36" s="74"/>
      <c r="Q36" s="367">
        <v>39.4</v>
      </c>
      <c r="R36" s="62"/>
      <c r="S36" s="8"/>
      <c r="T36" s="193"/>
      <c r="U36" s="131"/>
      <c r="V36" s="194"/>
      <c r="W36" s="74"/>
      <c r="X36" s="190"/>
      <c r="Y36" s="75"/>
      <c r="Z36" s="7"/>
      <c r="AA36" s="193"/>
      <c r="AB36" s="131"/>
      <c r="AC36" s="194"/>
      <c r="AD36" s="74"/>
      <c r="AE36" s="190"/>
      <c r="AF36" s="75"/>
      <c r="AH36" s="193"/>
      <c r="AI36" s="131"/>
      <c r="AJ36" s="194"/>
      <c r="AK36" s="74"/>
      <c r="AL36" s="190"/>
      <c r="AM36" s="75"/>
      <c r="AO36" s="43">
        <f>I36*H36+R36*Q36</f>
        <v>0</v>
      </c>
    </row>
    <row r="37" spans="1:41" ht="50" customHeight="1">
      <c r="A37" s="334"/>
      <c r="B37" s="5"/>
      <c r="C37" s="25" t="s">
        <v>21</v>
      </c>
      <c r="D37" s="88" t="s">
        <v>63</v>
      </c>
      <c r="E37" s="6"/>
      <c r="F37" s="28">
        <v>2022</v>
      </c>
      <c r="G37" s="94"/>
      <c r="H37" s="59">
        <v>10.9</v>
      </c>
      <c r="I37" s="97"/>
      <c r="J37" s="179">
        <v>26.6</v>
      </c>
      <c r="K37" s="62"/>
      <c r="L37" s="40"/>
      <c r="M37" s="178">
        <v>2021</v>
      </c>
      <c r="N37" s="131"/>
      <c r="O37" s="196">
        <v>12.5</v>
      </c>
      <c r="P37" s="62"/>
      <c r="Q37" s="374">
        <v>30.6</v>
      </c>
      <c r="R37" s="62"/>
      <c r="S37" s="8"/>
      <c r="T37" s="178">
        <v>2020</v>
      </c>
      <c r="U37" s="131"/>
      <c r="V37" s="196">
        <v>14.4</v>
      </c>
      <c r="W37" s="62"/>
      <c r="X37" s="190"/>
      <c r="Y37" s="75"/>
      <c r="AA37" s="178">
        <v>2017</v>
      </c>
      <c r="AB37" s="131"/>
      <c r="AC37" s="196">
        <v>19.2</v>
      </c>
      <c r="AD37" s="62"/>
      <c r="AE37" s="179">
        <v>46.8</v>
      </c>
      <c r="AF37" s="62"/>
      <c r="AH37" s="178">
        <v>2016</v>
      </c>
      <c r="AI37" s="131"/>
      <c r="AJ37" s="194"/>
      <c r="AK37" s="74"/>
      <c r="AL37" s="179">
        <v>51.5</v>
      </c>
      <c r="AM37" s="62"/>
      <c r="AO37" s="44">
        <f>I37*H37+K37*J37+P37*O37+R37*Q37+W37*V37+AD37*AC37+AF37*AE37+AM37*AL37</f>
        <v>0</v>
      </c>
    </row>
    <row r="38" spans="1:41" ht="50" customHeight="1">
      <c r="A38" s="334"/>
      <c r="B38" s="5"/>
      <c r="C38" s="23" t="s">
        <v>22</v>
      </c>
      <c r="D38" s="89" t="s">
        <v>64</v>
      </c>
      <c r="E38" s="6"/>
      <c r="F38" s="27">
        <v>2022</v>
      </c>
      <c r="G38" s="94"/>
      <c r="H38" s="59">
        <v>10.9</v>
      </c>
      <c r="I38" s="97"/>
      <c r="J38" s="190"/>
      <c r="K38" s="75"/>
      <c r="L38" s="7"/>
      <c r="M38" s="178">
        <v>2018</v>
      </c>
      <c r="N38" s="131"/>
      <c r="O38" s="194"/>
      <c r="P38" s="72"/>
      <c r="Q38" s="375">
        <v>42.6</v>
      </c>
      <c r="R38" s="62"/>
      <c r="S38" s="8"/>
      <c r="T38" s="178">
        <v>2017</v>
      </c>
      <c r="U38" s="131"/>
      <c r="V38" s="196">
        <v>19.2</v>
      </c>
      <c r="W38" s="62"/>
      <c r="X38" s="198">
        <v>46.8</v>
      </c>
      <c r="Y38" s="62"/>
      <c r="Z38" s="7"/>
      <c r="AA38" s="172"/>
      <c r="AB38" s="131"/>
      <c r="AC38" s="192"/>
      <c r="AD38" s="74"/>
      <c r="AE38" s="190"/>
      <c r="AF38" s="75"/>
      <c r="AH38" s="172"/>
      <c r="AI38" s="131"/>
      <c r="AJ38" s="192"/>
      <c r="AK38" s="74"/>
      <c r="AL38" s="190"/>
      <c r="AM38" s="75"/>
      <c r="AO38" s="44">
        <f>I38*H38+R38*Q38+W38*V38+Y38*X38</f>
        <v>0</v>
      </c>
    </row>
    <row r="39" spans="1:41" ht="50" customHeight="1">
      <c r="A39" s="334"/>
      <c r="B39" s="5"/>
      <c r="C39" s="25" t="s">
        <v>23</v>
      </c>
      <c r="D39" s="88" t="s">
        <v>42</v>
      </c>
      <c r="E39" s="6"/>
      <c r="F39" s="27">
        <v>2021</v>
      </c>
      <c r="G39" s="94"/>
      <c r="H39" s="59">
        <v>13.7</v>
      </c>
      <c r="I39" s="97"/>
      <c r="J39" s="179">
        <v>32.200000000000003</v>
      </c>
      <c r="K39" s="62"/>
      <c r="L39" s="7"/>
      <c r="M39" s="178">
        <v>2020</v>
      </c>
      <c r="N39" s="131"/>
      <c r="O39" s="179">
        <v>16.399999999999999</v>
      </c>
      <c r="P39" s="62"/>
      <c r="Q39" s="375">
        <v>38.6</v>
      </c>
      <c r="R39" s="62"/>
      <c r="S39" s="8"/>
      <c r="T39" s="178">
        <v>2018</v>
      </c>
      <c r="U39" s="131"/>
      <c r="V39" s="194"/>
      <c r="W39" s="76"/>
      <c r="X39" s="198">
        <v>53.3</v>
      </c>
      <c r="Y39" s="62"/>
      <c r="Z39" s="7"/>
      <c r="AA39" s="178">
        <v>2017</v>
      </c>
      <c r="AB39" s="131"/>
      <c r="AC39" s="179">
        <v>26.1</v>
      </c>
      <c r="AD39" s="62"/>
      <c r="AE39" s="179">
        <v>61.3</v>
      </c>
      <c r="AF39" s="62"/>
      <c r="AH39" s="178">
        <v>2016</v>
      </c>
      <c r="AI39" s="131"/>
      <c r="AJ39" s="192"/>
      <c r="AK39" s="74"/>
      <c r="AL39" s="179">
        <v>67.5</v>
      </c>
      <c r="AM39" s="62"/>
      <c r="AO39" s="44">
        <f>I39*H39+K39*J39+P39*O39+Q39*R39+Y39*X39+AD39*AC39+AE39*AF39+AM39*AL39</f>
        <v>0</v>
      </c>
    </row>
    <row r="40" spans="1:41" ht="50" customHeight="1">
      <c r="A40" s="334"/>
      <c r="B40" s="5"/>
      <c r="C40" s="23" t="s">
        <v>24</v>
      </c>
      <c r="D40" s="85" t="s">
        <v>42</v>
      </c>
      <c r="E40" s="6"/>
      <c r="F40" s="27">
        <v>2018</v>
      </c>
      <c r="G40" s="94"/>
      <c r="H40" s="59">
        <v>24.1</v>
      </c>
      <c r="I40" s="97"/>
      <c r="J40" s="190"/>
      <c r="K40" s="75"/>
      <c r="L40" s="7"/>
      <c r="M40" s="178">
        <v>2017</v>
      </c>
      <c r="N40" s="131"/>
      <c r="O40" s="201">
        <v>28.9</v>
      </c>
      <c r="P40" s="62"/>
      <c r="Q40" s="376"/>
      <c r="R40" s="75"/>
      <c r="S40" s="8"/>
      <c r="T40" s="152"/>
      <c r="U40" s="131"/>
      <c r="V40" s="199"/>
      <c r="W40" s="77"/>
      <c r="X40" s="190"/>
      <c r="Y40" s="75"/>
      <c r="Z40" s="7"/>
      <c r="AA40" s="193"/>
      <c r="AB40" s="131"/>
      <c r="AC40" s="192"/>
      <c r="AD40" s="74"/>
      <c r="AE40" s="190"/>
      <c r="AF40" s="75"/>
      <c r="AH40" s="193"/>
      <c r="AI40" s="131"/>
      <c r="AJ40" s="192"/>
      <c r="AK40" s="74"/>
      <c r="AL40" s="190"/>
      <c r="AM40" s="75"/>
      <c r="AO40" s="43">
        <f>I40*H40+P40*O40</f>
        <v>0</v>
      </c>
    </row>
    <row r="41" spans="1:41" ht="50" customHeight="1">
      <c r="A41" s="334"/>
      <c r="B41" s="5"/>
      <c r="C41" s="25" t="s">
        <v>25</v>
      </c>
      <c r="D41" s="88" t="s">
        <v>65</v>
      </c>
      <c r="E41" s="6"/>
      <c r="F41" s="27">
        <v>2022</v>
      </c>
      <c r="G41" s="94"/>
      <c r="H41" s="59">
        <v>17.899999999999999</v>
      </c>
      <c r="I41" s="97"/>
      <c r="J41" s="378"/>
      <c r="K41" s="75"/>
      <c r="L41" s="7"/>
      <c r="M41" s="177">
        <v>2021</v>
      </c>
      <c r="N41" s="147"/>
      <c r="O41" s="179">
        <v>20.6</v>
      </c>
      <c r="P41" s="97"/>
      <c r="Q41" s="377"/>
      <c r="R41" s="78"/>
      <c r="S41" s="7"/>
      <c r="T41" s="178">
        <v>2020</v>
      </c>
      <c r="U41" s="131"/>
      <c r="V41" s="179">
        <v>23.7</v>
      </c>
      <c r="W41" s="62"/>
      <c r="X41" s="205"/>
      <c r="Y41" s="75"/>
      <c r="Z41" s="8"/>
      <c r="AA41" s="178">
        <v>2019</v>
      </c>
      <c r="AB41" s="131"/>
      <c r="AC41" s="179">
        <v>26</v>
      </c>
      <c r="AD41" s="62"/>
      <c r="AE41" s="190"/>
      <c r="AF41" s="75"/>
      <c r="AH41" s="178">
        <v>2018</v>
      </c>
      <c r="AI41" s="131"/>
      <c r="AJ41" s="192"/>
      <c r="AK41" s="74"/>
      <c r="AL41" s="179">
        <v>65</v>
      </c>
      <c r="AM41" s="62"/>
      <c r="AO41" s="44">
        <f>I41*H41+P41*O41+W41*V41+AD41*AC41+AM41*AL41</f>
        <v>0</v>
      </c>
    </row>
    <row r="42" spans="1:41" ht="50" customHeight="1" thickBot="1">
      <c r="A42" s="335"/>
      <c r="B42" s="5"/>
      <c r="C42" s="24" t="s">
        <v>26</v>
      </c>
      <c r="D42" s="90" t="s">
        <v>43</v>
      </c>
      <c r="E42" s="6"/>
      <c r="F42" s="27">
        <v>2021</v>
      </c>
      <c r="G42" s="94"/>
      <c r="H42" s="59">
        <v>17.899999999999999</v>
      </c>
      <c r="I42" s="97"/>
      <c r="J42" s="210"/>
      <c r="K42" s="78"/>
      <c r="L42" s="7"/>
      <c r="M42" s="178">
        <v>2020</v>
      </c>
      <c r="N42" s="131"/>
      <c r="O42" s="197"/>
      <c r="P42" s="80"/>
      <c r="Q42" s="375">
        <v>46.7</v>
      </c>
      <c r="R42" s="62"/>
      <c r="S42" s="8"/>
      <c r="T42" s="152"/>
      <c r="U42" s="131"/>
      <c r="V42" s="199"/>
      <c r="W42" s="79"/>
      <c r="X42" s="210"/>
      <c r="Y42" s="78"/>
      <c r="Z42" s="7"/>
      <c r="AA42" s="211"/>
      <c r="AB42" s="131"/>
      <c r="AC42" s="212"/>
      <c r="AD42" s="79"/>
      <c r="AE42" s="209"/>
      <c r="AF42" s="78"/>
      <c r="AH42" s="211"/>
      <c r="AI42" s="131"/>
      <c r="AJ42" s="212"/>
      <c r="AK42" s="79"/>
      <c r="AL42" s="209"/>
      <c r="AM42" s="78"/>
      <c r="AO42" s="44">
        <f>I42*H42+Q42*R42</f>
        <v>0</v>
      </c>
    </row>
    <row r="43" spans="1:41" ht="5" customHeight="1" thickBot="1">
      <c r="C43" s="260"/>
      <c r="F43" s="123"/>
      <c r="G43" s="121"/>
      <c r="H43" s="213"/>
      <c r="I43" s="19"/>
      <c r="J43" s="19"/>
      <c r="K43" s="19"/>
      <c r="AO43" s="47"/>
    </row>
    <row r="44" spans="1:41" ht="50" customHeight="1">
      <c r="A44" s="319" t="s">
        <v>29</v>
      </c>
      <c r="B44" s="5"/>
      <c r="C44" s="26" t="s">
        <v>27</v>
      </c>
      <c r="D44" s="91" t="s">
        <v>44</v>
      </c>
      <c r="E44" s="6"/>
      <c r="F44" s="177"/>
      <c r="G44" s="131"/>
      <c r="H44" s="148">
        <v>11.3</v>
      </c>
      <c r="I44" s="95"/>
      <c r="J44" s="321"/>
      <c r="K44" s="321"/>
      <c r="L44" s="321"/>
      <c r="M44" s="321"/>
      <c r="N44" s="321"/>
      <c r="O44" s="321"/>
      <c r="P44" s="321"/>
      <c r="Q44" s="321"/>
      <c r="R44" s="14"/>
      <c r="S44" s="15"/>
      <c r="T44" s="5"/>
      <c r="U44" s="35"/>
      <c r="V44" s="322" t="s">
        <v>31</v>
      </c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O44" s="43">
        <f>I44*H44</f>
        <v>0</v>
      </c>
    </row>
    <row r="45" spans="1:41" ht="50" customHeight="1" thickBot="1">
      <c r="A45" s="320"/>
      <c r="B45" s="5"/>
      <c r="C45" s="24" t="s">
        <v>28</v>
      </c>
      <c r="D45" s="90" t="s">
        <v>66</v>
      </c>
      <c r="E45" s="6"/>
      <c r="F45" s="169"/>
      <c r="G45" s="131"/>
      <c r="H45" s="148">
        <v>9.6999999999999993</v>
      </c>
      <c r="I45" s="95"/>
      <c r="J45" s="323"/>
      <c r="K45" s="323"/>
      <c r="L45" s="323"/>
      <c r="M45" s="323"/>
      <c r="N45" s="323"/>
      <c r="O45" s="323"/>
      <c r="P45" s="323"/>
      <c r="Q45" s="323"/>
      <c r="R45" s="14"/>
      <c r="S45" s="15"/>
      <c r="T45" s="5"/>
      <c r="U45" s="34"/>
      <c r="V45" s="324"/>
      <c r="W45" s="324"/>
      <c r="X45" s="324"/>
      <c r="Y45" s="324"/>
      <c r="Z45" s="324"/>
      <c r="AA45" s="324"/>
      <c r="AB45" s="324"/>
      <c r="AC45" s="324"/>
      <c r="AD45" s="324"/>
      <c r="AE45" s="324"/>
      <c r="AF45" s="34"/>
      <c r="AO45" s="43">
        <f>I45*H45</f>
        <v>0</v>
      </c>
    </row>
    <row r="46" spans="1:41" ht="5" customHeight="1" thickBot="1">
      <c r="C46" s="260"/>
      <c r="H46" s="61"/>
      <c r="I46" s="19"/>
      <c r="J46" s="323"/>
      <c r="K46" s="323"/>
      <c r="L46" s="323"/>
      <c r="M46" s="323"/>
      <c r="N46" s="323"/>
      <c r="O46" s="323"/>
      <c r="P46" s="323"/>
      <c r="Q46" s="323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O46" s="48"/>
    </row>
    <row r="47" spans="1:41" ht="5" customHeight="1" thickBot="1">
      <c r="C47" s="260"/>
      <c r="D47" s="49"/>
      <c r="E47" s="49"/>
      <c r="F47" s="49"/>
      <c r="G47" s="49"/>
      <c r="H47" s="49"/>
      <c r="I47" s="49"/>
      <c r="J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O47" s="47"/>
    </row>
    <row r="48" spans="1:41" ht="27" customHeight="1">
      <c r="C48" s="312" t="s">
        <v>30</v>
      </c>
      <c r="D48" s="312"/>
      <c r="E48" s="312"/>
      <c r="F48" s="312"/>
      <c r="G48" s="312"/>
      <c r="H48" s="312"/>
      <c r="I48" s="312"/>
      <c r="J48" s="312"/>
      <c r="K48" s="312"/>
      <c r="Q48" s="312" t="s">
        <v>54</v>
      </c>
      <c r="R48" s="312"/>
      <c r="S48" s="312"/>
      <c r="T48" s="312"/>
      <c r="U48" s="312"/>
      <c r="V48" s="312"/>
      <c r="W48" s="312"/>
      <c r="X48" s="312"/>
      <c r="Y48" s="312"/>
      <c r="Z48" s="312"/>
      <c r="AA48" s="312"/>
      <c r="AB48" s="49"/>
      <c r="AC48" s="49"/>
      <c r="AD48" s="49"/>
      <c r="AL48" s="313" t="s">
        <v>35</v>
      </c>
      <c r="AM48" s="314"/>
      <c r="AO48" s="317">
        <f>SUM(AO13:AO46)</f>
        <v>0</v>
      </c>
    </row>
    <row r="49" spans="3:41" ht="45" customHeight="1" thickBot="1">
      <c r="C49" s="312"/>
      <c r="D49" s="312"/>
      <c r="E49" s="312"/>
      <c r="F49" s="312"/>
      <c r="G49" s="312"/>
      <c r="H49" s="312"/>
      <c r="I49" s="312"/>
      <c r="J49" s="312"/>
      <c r="K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L49" s="315"/>
      <c r="AM49" s="316"/>
      <c r="AO49" s="318"/>
    </row>
  </sheetData>
  <sheetProtection algorithmName="SHA-512" hashValue="auetmTVk8yqzJ4M71y+Wh5JPCGPBcvRKpFon1X/wm+TIwqofYc3arEG45VPSKYWpJYGF6VRpzozbc98SIscFEQ==" saltValue="ll3aRt0iS7f6CqjkebZviA==" spinCount="100000" sheet="1" selectLockedCells="1"/>
  <mergeCells count="40">
    <mergeCell ref="C48:K49"/>
    <mergeCell ref="Q48:AA49"/>
    <mergeCell ref="AL48:AM49"/>
    <mergeCell ref="AO48:AO49"/>
    <mergeCell ref="A1:AO1"/>
    <mergeCell ref="A2:AO2"/>
    <mergeCell ref="C4:D8"/>
    <mergeCell ref="I4:M4"/>
    <mergeCell ref="O4:P4"/>
    <mergeCell ref="Q4:W4"/>
    <mergeCell ref="J5:W5"/>
    <mergeCell ref="Y5:AE5"/>
    <mergeCell ref="I6:K6"/>
    <mergeCell ref="P6:W6"/>
    <mergeCell ref="I7:K7"/>
    <mergeCell ref="O7:W7"/>
    <mergeCell ref="A15:A24"/>
    <mergeCell ref="V11:W11"/>
    <mergeCell ref="X11:Y11"/>
    <mergeCell ref="F9:K9"/>
    <mergeCell ref="M9:AM9"/>
    <mergeCell ref="H11:I11"/>
    <mergeCell ref="J11:K11"/>
    <mergeCell ref="O11:P11"/>
    <mergeCell ref="Q11:R11"/>
    <mergeCell ref="AC11:AD11"/>
    <mergeCell ref="AE11:AF11"/>
    <mergeCell ref="AJ11:AK11"/>
    <mergeCell ref="AL11:AM11"/>
    <mergeCell ref="C29:D29"/>
    <mergeCell ref="A31:A32"/>
    <mergeCell ref="C31:D31"/>
    <mergeCell ref="A34:A42"/>
    <mergeCell ref="A44:A45"/>
    <mergeCell ref="J44:Q44"/>
    <mergeCell ref="J45:Q46"/>
    <mergeCell ref="C27:D27"/>
    <mergeCell ref="C28:D28"/>
    <mergeCell ref="V44:AF44"/>
    <mergeCell ref="V45:AE46"/>
  </mergeCells>
  <printOptions horizontalCentered="1" verticalCentered="1"/>
  <pageMargins left="0.2" right="0.2" top="0.25" bottom="0.25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12</vt:i4>
      </vt:variant>
    </vt:vector>
  </HeadingPairs>
  <TitlesOfParts>
    <vt:vector size="24" baseType="lpstr">
      <vt:lpstr>Récap</vt:lpstr>
      <vt:lpstr>Ambassadeur</vt:lpstr>
      <vt:lpstr>Filleul 1</vt:lpstr>
      <vt:lpstr>Filleul 2</vt:lpstr>
      <vt:lpstr>Filleul 3</vt:lpstr>
      <vt:lpstr>Filleul 4</vt:lpstr>
      <vt:lpstr>Filleul 5</vt:lpstr>
      <vt:lpstr>Filleul 6</vt:lpstr>
      <vt:lpstr>Filleul 7</vt:lpstr>
      <vt:lpstr>Filleul 8</vt:lpstr>
      <vt:lpstr>Filleul 9</vt:lpstr>
      <vt:lpstr>Filleul 10</vt:lpstr>
      <vt:lpstr>Ambassadeur!Zone_d_impression</vt:lpstr>
      <vt:lpstr>'Filleul 1'!Zone_d_impression</vt:lpstr>
      <vt:lpstr>'Filleul 10'!Zone_d_impression</vt:lpstr>
      <vt:lpstr>'Filleul 2'!Zone_d_impression</vt:lpstr>
      <vt:lpstr>'Filleul 3'!Zone_d_impression</vt:lpstr>
      <vt:lpstr>'Filleul 4'!Zone_d_impression</vt:lpstr>
      <vt:lpstr>'Filleul 5'!Zone_d_impression</vt:lpstr>
      <vt:lpstr>'Filleul 6'!Zone_d_impression</vt:lpstr>
      <vt:lpstr>'Filleul 7'!Zone_d_impression</vt:lpstr>
      <vt:lpstr>'Filleul 8'!Zone_d_impression</vt:lpstr>
      <vt:lpstr>'Filleul 9'!Zone_d_impression</vt:lpstr>
      <vt:lpstr>Récap!Zone_d_impression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Nitschke</dc:creator>
  <cp:lastModifiedBy>Microsoft Office User</cp:lastModifiedBy>
  <cp:lastPrinted>2023-01-09T10:34:14Z</cp:lastPrinted>
  <dcterms:created xsi:type="dcterms:W3CDTF">2021-09-14T14:12:41Z</dcterms:created>
  <dcterms:modified xsi:type="dcterms:W3CDTF">2023-10-10T09:37:20Z</dcterms:modified>
</cp:coreProperties>
</file>